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rian Mitchell\Dropbox\City High Baseball\Awards &amp; Records\Statistics\"/>
    </mc:Choice>
  </mc:AlternateContent>
  <xr:revisionPtr revIDLastSave="0" documentId="13_ncr:1_{CD7EFB0F-058B-498A-A55B-251CA18B9A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itting Historical Pivot" sheetId="20" r:id="rId1"/>
    <sheet name="Pitching Historical Pivot" sheetId="24" r:id="rId2"/>
    <sheet name="Fielding Historical Pivot" sheetId="30" r:id="rId3"/>
    <sheet name="2025" sheetId="39" r:id="rId4"/>
    <sheet name="2024" sheetId="38" r:id="rId5"/>
    <sheet name="2023" sheetId="37" r:id="rId6"/>
    <sheet name="2022" sheetId="36" r:id="rId7"/>
    <sheet name="2021" sheetId="35" r:id="rId8"/>
    <sheet name="2020" sheetId="34" r:id="rId9"/>
    <sheet name="2019" sheetId="33" r:id="rId10"/>
    <sheet name="2018" sheetId="32" r:id="rId11"/>
    <sheet name="2017" sheetId="1" r:id="rId12"/>
    <sheet name="2016" sheetId="3" r:id="rId13"/>
    <sheet name="2015" sheetId="4" r:id="rId14"/>
    <sheet name="2014" sheetId="5" r:id="rId15"/>
    <sheet name="2013" sheetId="9" r:id="rId16"/>
    <sheet name="2012" sheetId="11" r:id="rId17"/>
    <sheet name="2011" sheetId="10" r:id="rId18"/>
    <sheet name="2010" sheetId="12" r:id="rId19"/>
    <sheet name="2009" sheetId="13" r:id="rId20"/>
    <sheet name="hitting pivot" sheetId="17" state="hidden" r:id="rId21"/>
    <sheet name="hitting names" sheetId="14" state="hidden" r:id="rId22"/>
    <sheet name="pitching names" sheetId="21" state="hidden" r:id="rId23"/>
    <sheet name="fielding names" sheetId="25" state="hidden" r:id="rId24"/>
    <sheet name="data - hitting historical" sheetId="19" r:id="rId25"/>
    <sheet name="data - pitching historical" sheetId="23" r:id="rId26"/>
    <sheet name="data - fielding historical" sheetId="29" r:id="rId27"/>
    <sheet name="Hitting Historical" sheetId="16" state="hidden" r:id="rId28"/>
    <sheet name="&lt;&lt;hitting---pitching&gt;&gt;" sheetId="27" state="hidden" r:id="rId29"/>
    <sheet name="Pitching Historical" sheetId="22" state="hidden" r:id="rId30"/>
    <sheet name="&lt;&lt;pitching---fielding&gt;&gt;" sheetId="28" state="hidden" r:id="rId31"/>
    <sheet name="Fielding Historical" sheetId="26" state="hidden" r:id="rId32"/>
    <sheet name="&lt;&lt;fielding---data&gt;&gt;&gt;" sheetId="31" state="hidden" r:id="rId33"/>
  </sheets>
  <definedNames>
    <definedName name="_xlnm._FilterDatabase" localSheetId="26" hidden="1">'data - fielding historical'!$A$1:$L$353</definedName>
    <definedName name="_xlnm._FilterDatabase" localSheetId="24" hidden="1">'data - hitting historical'!$A$1:$U$353</definedName>
    <definedName name="_xlnm._FilterDatabase" localSheetId="25" hidden="1">'data - pitching historical'!$A$1:$S$204</definedName>
    <definedName name="_xlnm._FilterDatabase" localSheetId="0" hidden="1">'Hitting Historical Pivot'!$A$5:$R$123</definedName>
    <definedName name="_xlnm.Print_Area" localSheetId="12">'2016'!$A$1:$T$70</definedName>
    <definedName name="_xlnm.Print_Area" localSheetId="11">'2017'!$A$1:$T$74</definedName>
  </definedNames>
  <calcPr calcId="191029"/>
  <pivotCaches>
    <pivotCache cacheId="4" r:id="rId34"/>
    <pivotCache cacheId="5" r:id="rId35"/>
    <pivotCache cacheId="6" r:id="rId36"/>
    <pivotCache cacheId="7" r:id="rId3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2" i="30" l="1"/>
  <c r="F181" i="30"/>
  <c r="F180" i="30"/>
  <c r="F179" i="30"/>
  <c r="F178" i="30"/>
  <c r="F177" i="30"/>
  <c r="F176" i="30"/>
  <c r="F175" i="30"/>
  <c r="F183" i="30"/>
  <c r="K348" i="29"/>
  <c r="K347" i="29"/>
  <c r="K344" i="29"/>
  <c r="Q111" i="24"/>
  <c r="P111" i="24"/>
  <c r="O111" i="24"/>
  <c r="Q110" i="24"/>
  <c r="P110" i="24"/>
  <c r="O110" i="24"/>
  <c r="Q109" i="24"/>
  <c r="P109" i="24"/>
  <c r="O109" i="24"/>
  <c r="Q108" i="24"/>
  <c r="P108" i="24"/>
  <c r="O108" i="24"/>
  <c r="Q107" i="24"/>
  <c r="P107" i="24"/>
  <c r="O107" i="24"/>
  <c r="Q112" i="24"/>
  <c r="P112" i="24"/>
  <c r="O112" i="24"/>
  <c r="R182" i="20"/>
  <c r="Q182" i="20"/>
  <c r="P182" i="20"/>
  <c r="O182" i="20"/>
  <c r="R181" i="20"/>
  <c r="Q181" i="20"/>
  <c r="P181" i="20"/>
  <c r="O181" i="20"/>
  <c r="R180" i="20"/>
  <c r="Q180" i="20"/>
  <c r="P180" i="20"/>
  <c r="O180" i="20"/>
  <c r="R179" i="20"/>
  <c r="Q179" i="20"/>
  <c r="P179" i="20"/>
  <c r="O179" i="20"/>
  <c r="R178" i="20"/>
  <c r="Q178" i="20"/>
  <c r="P178" i="20"/>
  <c r="O178" i="20"/>
  <c r="R177" i="20"/>
  <c r="Q177" i="20"/>
  <c r="P177" i="20"/>
  <c r="O177" i="20"/>
  <c r="R176" i="20"/>
  <c r="Q176" i="20"/>
  <c r="P176" i="20"/>
  <c r="O176" i="20"/>
  <c r="P353" i="19"/>
  <c r="P352" i="19"/>
  <c r="P351" i="19"/>
  <c r="P350" i="19"/>
  <c r="P349" i="19"/>
  <c r="P348" i="19"/>
  <c r="P347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4" i="19"/>
  <c r="K60" i="39"/>
  <c r="K54" i="39"/>
  <c r="K53" i="39"/>
  <c r="K50" i="39"/>
  <c r="G37" i="39"/>
  <c r="F37" i="39"/>
  <c r="Z37" i="39" s="1"/>
  <c r="Q23" i="39"/>
  <c r="P23" i="39"/>
  <c r="R23" i="39" s="1"/>
  <c r="R22" i="39"/>
  <c r="R21" i="39"/>
  <c r="R20" i="39"/>
  <c r="R19" i="39"/>
  <c r="R18" i="39"/>
  <c r="R17" i="39"/>
  <c r="R16" i="39"/>
  <c r="R15" i="39"/>
  <c r="R14" i="39"/>
  <c r="R13" i="39"/>
  <c r="R12" i="39"/>
  <c r="R11" i="39"/>
  <c r="R10" i="39"/>
  <c r="R9" i="39"/>
  <c r="R8" i="39"/>
  <c r="R7" i="39"/>
  <c r="R6" i="39"/>
  <c r="R5" i="39"/>
  <c r="R4" i="39"/>
  <c r="R3" i="39"/>
  <c r="F165" i="30"/>
  <c r="F166" i="30"/>
  <c r="F167" i="30"/>
  <c r="F168" i="30"/>
  <c r="F169" i="30"/>
  <c r="F170" i="30"/>
  <c r="F171" i="30"/>
  <c r="F172" i="30"/>
  <c r="F173" i="30"/>
  <c r="F174" i="30"/>
  <c r="K327" i="29"/>
  <c r="K326" i="29"/>
  <c r="K318" i="29"/>
  <c r="K315" i="29"/>
  <c r="Q103" i="24"/>
  <c r="Q104" i="24"/>
  <c r="Q105" i="24"/>
  <c r="Q106" i="24"/>
  <c r="P103" i="24"/>
  <c r="P104" i="24"/>
  <c r="P105" i="24"/>
  <c r="P106" i="24"/>
  <c r="O103" i="24"/>
  <c r="O104" i="24"/>
  <c r="O105" i="24"/>
  <c r="O106" i="24"/>
  <c r="R175" i="20"/>
  <c r="Q175" i="20"/>
  <c r="P175" i="20"/>
  <c r="O175" i="20"/>
  <c r="R174" i="20"/>
  <c r="Q174" i="20"/>
  <c r="P174" i="20"/>
  <c r="O174" i="20"/>
  <c r="R173" i="20"/>
  <c r="Q173" i="20"/>
  <c r="P173" i="20"/>
  <c r="O173" i="20"/>
  <c r="R172" i="20"/>
  <c r="Q172" i="20"/>
  <c r="P172" i="20"/>
  <c r="O172" i="20"/>
  <c r="R171" i="20"/>
  <c r="Q171" i="20"/>
  <c r="P171" i="20"/>
  <c r="O171" i="20"/>
  <c r="R170" i="20"/>
  <c r="Q170" i="20"/>
  <c r="P170" i="20"/>
  <c r="O170" i="20"/>
  <c r="R169" i="20"/>
  <c r="Q169" i="20"/>
  <c r="P169" i="20"/>
  <c r="O169" i="20"/>
  <c r="R168" i="20"/>
  <c r="Q168" i="20"/>
  <c r="P168" i="20"/>
  <c r="O168" i="20"/>
  <c r="R167" i="20"/>
  <c r="Q167" i="20"/>
  <c r="P167" i="20"/>
  <c r="O167" i="20"/>
  <c r="R166" i="20"/>
  <c r="Q166" i="20"/>
  <c r="P166" i="20"/>
  <c r="O166" i="20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R6" i="38"/>
  <c r="Z23" i="39" l="1"/>
  <c r="X29" i="37"/>
  <c r="W29" i="37"/>
  <c r="V29" i="37"/>
  <c r="Z27" i="38"/>
  <c r="Y26" i="37"/>
  <c r="K60" i="38"/>
  <c r="K61" i="38"/>
  <c r="K49" i="38"/>
  <c r="K68" i="38"/>
  <c r="C67" i="38"/>
  <c r="D41" i="38"/>
  <c r="F41" i="38"/>
  <c r="G41" i="38"/>
  <c r="E41" i="38"/>
  <c r="I41" i="38"/>
  <c r="R26" i="38" l="1"/>
  <c r="R24" i="38"/>
  <c r="R19" i="38"/>
  <c r="R14" i="38"/>
  <c r="R4" i="38"/>
  <c r="R5" i="38"/>
  <c r="R7" i="38"/>
  <c r="R8" i="38"/>
  <c r="R9" i="38"/>
  <c r="R10" i="38"/>
  <c r="R11" i="38"/>
  <c r="R12" i="38"/>
  <c r="R13" i="38"/>
  <c r="R15" i="38"/>
  <c r="R16" i="38"/>
  <c r="R17" i="38"/>
  <c r="R18" i="38"/>
  <c r="R20" i="38"/>
  <c r="R21" i="38"/>
  <c r="R22" i="38"/>
  <c r="R23" i="38"/>
  <c r="R25" i="38"/>
  <c r="Q27" i="38"/>
  <c r="P27" i="38"/>
  <c r="R27" i="38" s="1"/>
  <c r="C26" i="38"/>
  <c r="C66" i="38"/>
  <c r="C65" i="38"/>
  <c r="C64" i="38"/>
  <c r="C63" i="38"/>
  <c r="C62" i="38"/>
  <c r="C61" i="38"/>
  <c r="C60" i="38"/>
  <c r="C59" i="38"/>
  <c r="C58" i="38"/>
  <c r="C57" i="38"/>
  <c r="C56" i="38"/>
  <c r="C55" i="38"/>
  <c r="C54" i="38"/>
  <c r="C53" i="38"/>
  <c r="K52" i="38"/>
  <c r="C52" i="38"/>
  <c r="C51" i="38"/>
  <c r="C50" i="38"/>
  <c r="C49" i="38"/>
  <c r="C48" i="38"/>
  <c r="C47" i="38"/>
  <c r="C46" i="38"/>
  <c r="C45" i="38"/>
  <c r="C44" i="38"/>
  <c r="W41" i="38"/>
  <c r="V41" i="38"/>
  <c r="Z41" i="38"/>
  <c r="W40" i="38"/>
  <c r="V40" i="38"/>
  <c r="C40" i="38"/>
  <c r="W39" i="38"/>
  <c r="V39" i="38"/>
  <c r="C39" i="38"/>
  <c r="W38" i="38"/>
  <c r="V38" i="38"/>
  <c r="X38" i="38" s="1"/>
  <c r="C38" i="38"/>
  <c r="W37" i="38"/>
  <c r="V37" i="38"/>
  <c r="C37" i="38"/>
  <c r="W36" i="38"/>
  <c r="V36" i="38"/>
  <c r="C36" i="38"/>
  <c r="W35" i="38"/>
  <c r="V35" i="38"/>
  <c r="C35" i="38"/>
  <c r="W34" i="38"/>
  <c r="V34" i="38"/>
  <c r="C34" i="38"/>
  <c r="W33" i="38"/>
  <c r="V33" i="38"/>
  <c r="C33" i="38"/>
  <c r="W32" i="38"/>
  <c r="V32" i="38"/>
  <c r="X32" i="38" s="1"/>
  <c r="C32" i="38"/>
  <c r="W31" i="38"/>
  <c r="V31" i="38"/>
  <c r="X31" i="38" s="1"/>
  <c r="C31" i="38"/>
  <c r="W30" i="38"/>
  <c r="V30" i="38"/>
  <c r="C30" i="38"/>
  <c r="C25" i="38"/>
  <c r="C24" i="38"/>
  <c r="C23" i="38"/>
  <c r="C22" i="38"/>
  <c r="C21" i="38"/>
  <c r="C20" i="38"/>
  <c r="C19" i="38"/>
  <c r="C18" i="38"/>
  <c r="C17" i="38"/>
  <c r="C16" i="38"/>
  <c r="C15" i="38"/>
  <c r="C14" i="38"/>
  <c r="C13" i="38"/>
  <c r="C12" i="38"/>
  <c r="C11" i="38"/>
  <c r="C10" i="38"/>
  <c r="C9" i="38"/>
  <c r="C8" i="38"/>
  <c r="C7" i="38"/>
  <c r="C6" i="38"/>
  <c r="C5" i="38"/>
  <c r="C4" i="38"/>
  <c r="R3" i="38"/>
  <c r="C3" i="38"/>
  <c r="V44" i="3"/>
  <c r="V26" i="3"/>
  <c r="V45" i="1"/>
  <c r="V29" i="1"/>
  <c r="V37" i="32"/>
  <c r="V23" i="32"/>
  <c r="V47" i="33"/>
  <c r="V29" i="33"/>
  <c r="Y40" i="34"/>
  <c r="Y26" i="34"/>
  <c r="Y43" i="35"/>
  <c r="Y27" i="35"/>
  <c r="Y27" i="36"/>
  <c r="Y41" i="36"/>
  <c r="Y42" i="37"/>
  <c r="X39" i="38" l="1"/>
  <c r="X37" i="38"/>
  <c r="X36" i="38"/>
  <c r="X40" i="38"/>
  <c r="X33" i="38"/>
  <c r="X41" i="38"/>
  <c r="X35" i="38"/>
  <c r="X34" i="38"/>
  <c r="X30" i="38"/>
  <c r="F164" i="30"/>
  <c r="F163" i="30"/>
  <c r="F162" i="30"/>
  <c r="F161" i="30"/>
  <c r="F160" i="30"/>
  <c r="F159" i="30"/>
  <c r="F158" i="30"/>
  <c r="F157" i="30"/>
  <c r="F156" i="30"/>
  <c r="F155" i="30"/>
  <c r="F154" i="30"/>
  <c r="F153" i="30"/>
  <c r="K295" i="29"/>
  <c r="K293" i="29"/>
  <c r="K289" i="29"/>
  <c r="Q102" i="24"/>
  <c r="P102" i="24"/>
  <c r="O102" i="24"/>
  <c r="Q101" i="24"/>
  <c r="P101" i="24"/>
  <c r="O101" i="24"/>
  <c r="Q100" i="24"/>
  <c r="P100" i="24"/>
  <c r="O100" i="24"/>
  <c r="Q99" i="24"/>
  <c r="P99" i="24"/>
  <c r="O99" i="24"/>
  <c r="Q98" i="24"/>
  <c r="P98" i="24"/>
  <c r="O98" i="24"/>
  <c r="Q97" i="24"/>
  <c r="P97" i="24"/>
  <c r="O97" i="24"/>
  <c r="Q96" i="24"/>
  <c r="P96" i="24"/>
  <c r="O96" i="24"/>
  <c r="C182" i="23"/>
  <c r="C181" i="23"/>
  <c r="C180" i="23"/>
  <c r="C179" i="23"/>
  <c r="C178" i="23"/>
  <c r="C177" i="23"/>
  <c r="C176" i="23"/>
  <c r="C175" i="23"/>
  <c r="C174" i="23"/>
  <c r="C172" i="23"/>
  <c r="C171" i="23"/>
  <c r="C170" i="23"/>
  <c r="R165" i="20"/>
  <c r="Q165" i="20"/>
  <c r="P165" i="20"/>
  <c r="O165" i="20"/>
  <c r="R164" i="20"/>
  <c r="Q164" i="20"/>
  <c r="P164" i="20"/>
  <c r="O164" i="20"/>
  <c r="R163" i="20"/>
  <c r="Q163" i="20"/>
  <c r="P163" i="20"/>
  <c r="O163" i="20"/>
  <c r="R162" i="20"/>
  <c r="Q162" i="20"/>
  <c r="P162" i="20"/>
  <c r="O162" i="20"/>
  <c r="R161" i="20"/>
  <c r="Q161" i="20"/>
  <c r="P161" i="20"/>
  <c r="O161" i="20"/>
  <c r="R160" i="20"/>
  <c r="Q160" i="20"/>
  <c r="P160" i="20"/>
  <c r="O160" i="20"/>
  <c r="R159" i="20"/>
  <c r="Q159" i="20"/>
  <c r="P159" i="20"/>
  <c r="O159" i="20"/>
  <c r="R158" i="20"/>
  <c r="Q158" i="20"/>
  <c r="P158" i="20"/>
  <c r="O158" i="20"/>
  <c r="R157" i="20"/>
  <c r="Q157" i="20"/>
  <c r="P157" i="20"/>
  <c r="O157" i="20"/>
  <c r="R156" i="20"/>
  <c r="Q156" i="20"/>
  <c r="P156" i="20"/>
  <c r="O156" i="20"/>
  <c r="R155" i="20"/>
  <c r="Q155" i="20"/>
  <c r="P155" i="20"/>
  <c r="O155" i="20"/>
  <c r="R154" i="20"/>
  <c r="Q154" i="20"/>
  <c r="P154" i="20"/>
  <c r="O154" i="20"/>
  <c r="R153" i="20"/>
  <c r="Q153" i="20"/>
  <c r="P153" i="20"/>
  <c r="O153" i="20"/>
  <c r="R152" i="20"/>
  <c r="Q152" i="20"/>
  <c r="P152" i="20"/>
  <c r="O152" i="20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C67" i="37"/>
  <c r="C66" i="37"/>
  <c r="C65" i="37"/>
  <c r="C64" i="37"/>
  <c r="C63" i="37"/>
  <c r="C62" i="37"/>
  <c r="C61" i="37"/>
  <c r="C60" i="37"/>
  <c r="C59" i="37"/>
  <c r="C58" i="37"/>
  <c r="C57" i="37"/>
  <c r="C56" i="37"/>
  <c r="C55" i="37"/>
  <c r="C54" i="37"/>
  <c r="C53" i="37"/>
  <c r="C52" i="37"/>
  <c r="C51" i="37"/>
  <c r="C50" i="37"/>
  <c r="C49" i="37"/>
  <c r="C48" i="37"/>
  <c r="C47" i="37"/>
  <c r="C46" i="37"/>
  <c r="C45" i="37"/>
  <c r="C41" i="37"/>
  <c r="C40" i="37"/>
  <c r="C39" i="37"/>
  <c r="C38" i="37"/>
  <c r="C37" i="37"/>
  <c r="C36" i="37"/>
  <c r="C35" i="37"/>
  <c r="C34" i="37"/>
  <c r="C33" i="37"/>
  <c r="C32" i="37"/>
  <c r="C31" i="37"/>
  <c r="C30" i="37"/>
  <c r="C29" i="37"/>
  <c r="C25" i="37"/>
  <c r="C24" i="37"/>
  <c r="C23" i="37"/>
  <c r="C22" i="37"/>
  <c r="C21" i="37"/>
  <c r="C20" i="37"/>
  <c r="C19" i="37"/>
  <c r="C18" i="37"/>
  <c r="C17" i="37"/>
  <c r="C16" i="37"/>
  <c r="C15" i="37"/>
  <c r="C14" i="37"/>
  <c r="C13" i="37"/>
  <c r="C12" i="37"/>
  <c r="C11" i="37"/>
  <c r="C10" i="37"/>
  <c r="C9" i="37"/>
  <c r="C8" i="37"/>
  <c r="C7" i="37"/>
  <c r="C6" i="37"/>
  <c r="C5" i="37"/>
  <c r="C4" i="37"/>
  <c r="C3" i="37"/>
  <c r="K52" i="37" l="1"/>
  <c r="K47" i="37"/>
  <c r="K51" i="37"/>
  <c r="K53" i="37"/>
  <c r="K68" i="37"/>
  <c r="K44" i="36"/>
  <c r="H40" i="34"/>
  <c r="E47" i="33"/>
  <c r="D47" i="33"/>
  <c r="D41" i="36"/>
  <c r="E41" i="36"/>
  <c r="V30" i="37"/>
  <c r="W30" i="37"/>
  <c r="X30" i="37"/>
  <c r="V31" i="37"/>
  <c r="W31" i="37"/>
  <c r="V32" i="37"/>
  <c r="W32" i="37"/>
  <c r="X32" i="37" s="1"/>
  <c r="V33" i="37"/>
  <c r="W33" i="37"/>
  <c r="X33" i="37"/>
  <c r="V34" i="37"/>
  <c r="W34" i="37"/>
  <c r="X34" i="37" s="1"/>
  <c r="V35" i="37"/>
  <c r="W35" i="37"/>
  <c r="X35" i="37" s="1"/>
  <c r="V36" i="37"/>
  <c r="W36" i="37"/>
  <c r="X36" i="37"/>
  <c r="V37" i="37"/>
  <c r="W37" i="37"/>
  <c r="X37" i="37"/>
  <c r="V38" i="37"/>
  <c r="W38" i="37"/>
  <c r="X38" i="37" s="1"/>
  <c r="V39" i="37"/>
  <c r="W39" i="37"/>
  <c r="X39" i="37" s="1"/>
  <c r="V40" i="37"/>
  <c r="W40" i="37"/>
  <c r="X40" i="37" s="1"/>
  <c r="V41" i="37"/>
  <c r="W41" i="37"/>
  <c r="X41" i="37"/>
  <c r="V42" i="37"/>
  <c r="W42" i="37"/>
  <c r="X42" i="37" s="1"/>
  <c r="W30" i="36"/>
  <c r="V30" i="36"/>
  <c r="I42" i="37"/>
  <c r="E42" i="37"/>
  <c r="U43" i="35"/>
  <c r="D42" i="37"/>
  <c r="G42" i="37"/>
  <c r="F42" i="37"/>
  <c r="R26" i="37"/>
  <c r="R25" i="37"/>
  <c r="R24" i="37"/>
  <c r="R23" i="37"/>
  <c r="R22" i="37"/>
  <c r="R21" i="37"/>
  <c r="R20" i="37"/>
  <c r="R19" i="37"/>
  <c r="R18" i="37"/>
  <c r="R17" i="37"/>
  <c r="R16" i="37"/>
  <c r="R15" i="37"/>
  <c r="R14" i="37"/>
  <c r="R13" i="37"/>
  <c r="R12" i="37"/>
  <c r="R11" i="37"/>
  <c r="R10" i="37"/>
  <c r="R9" i="37"/>
  <c r="R8" i="37"/>
  <c r="R7" i="37"/>
  <c r="R6" i="37"/>
  <c r="R5" i="37"/>
  <c r="R4" i="37"/>
  <c r="R3" i="37"/>
  <c r="X31" i="37" l="1"/>
  <c r="F152" i="30"/>
  <c r="F151" i="30"/>
  <c r="F150" i="30"/>
  <c r="F149" i="30"/>
  <c r="F148" i="30"/>
  <c r="F147" i="30"/>
  <c r="F146" i="30"/>
  <c r="F145" i="30"/>
  <c r="F144" i="30"/>
  <c r="Q95" i="24"/>
  <c r="P95" i="24"/>
  <c r="O95" i="24"/>
  <c r="Q94" i="24"/>
  <c r="P94" i="24"/>
  <c r="O94" i="24"/>
  <c r="Q93" i="24"/>
  <c r="P93" i="24"/>
  <c r="O93" i="24"/>
  <c r="Q92" i="24"/>
  <c r="P92" i="24"/>
  <c r="O92" i="24"/>
  <c r="R151" i="20"/>
  <c r="Q151" i="20"/>
  <c r="P151" i="20"/>
  <c r="O151" i="20"/>
  <c r="R150" i="20"/>
  <c r="Q150" i="20"/>
  <c r="P150" i="20"/>
  <c r="O150" i="20"/>
  <c r="R149" i="20"/>
  <c r="Q149" i="20"/>
  <c r="P149" i="20"/>
  <c r="O149" i="20"/>
  <c r="R148" i="20"/>
  <c r="Q148" i="20"/>
  <c r="P148" i="20"/>
  <c r="O148" i="20"/>
  <c r="R147" i="20"/>
  <c r="Q147" i="20"/>
  <c r="P147" i="20"/>
  <c r="O147" i="20"/>
  <c r="R146" i="20"/>
  <c r="Q146" i="20"/>
  <c r="P146" i="20"/>
  <c r="O146" i="20"/>
  <c r="R145" i="20"/>
  <c r="Q145" i="20"/>
  <c r="P145" i="20"/>
  <c r="O145" i="20"/>
  <c r="R144" i="20"/>
  <c r="Q144" i="20"/>
  <c r="P144" i="20"/>
  <c r="O144" i="20"/>
  <c r="R143" i="20"/>
  <c r="Q143" i="20"/>
  <c r="P143" i="20"/>
  <c r="O143" i="20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W41" i="36"/>
  <c r="V41" i="36"/>
  <c r="X41" i="36" s="1"/>
  <c r="W40" i="36"/>
  <c r="X40" i="36" s="1"/>
  <c r="V40" i="36"/>
  <c r="W39" i="36"/>
  <c r="V39" i="36"/>
  <c r="W38" i="36"/>
  <c r="V38" i="36"/>
  <c r="X38" i="36" s="1"/>
  <c r="W37" i="36"/>
  <c r="V37" i="36"/>
  <c r="X37" i="36" s="1"/>
  <c r="W36" i="36"/>
  <c r="X36" i="36" s="1"/>
  <c r="V36" i="36"/>
  <c r="W35" i="36"/>
  <c r="X35" i="36" s="1"/>
  <c r="V35" i="36"/>
  <c r="X34" i="36"/>
  <c r="W34" i="36"/>
  <c r="V34" i="36"/>
  <c r="W33" i="36"/>
  <c r="V33" i="36"/>
  <c r="X33" i="36" s="1"/>
  <c r="W32" i="36"/>
  <c r="V32" i="36"/>
  <c r="X32" i="36" s="1"/>
  <c r="W31" i="36"/>
  <c r="X31" i="36" s="1"/>
  <c r="V31" i="36"/>
  <c r="X30" i="36"/>
  <c r="C67" i="36"/>
  <c r="C66" i="36"/>
  <c r="C65" i="36"/>
  <c r="C64" i="36"/>
  <c r="C63" i="36"/>
  <c r="C62" i="36"/>
  <c r="C61" i="36"/>
  <c r="C60" i="36"/>
  <c r="C59" i="36"/>
  <c r="C58" i="36"/>
  <c r="C57" i="36"/>
  <c r="C56" i="36"/>
  <c r="C55" i="36"/>
  <c r="C54" i="36"/>
  <c r="C53" i="36"/>
  <c r="C52" i="36"/>
  <c r="C51" i="36"/>
  <c r="C50" i="36"/>
  <c r="C49" i="36"/>
  <c r="C48" i="36"/>
  <c r="C47" i="36"/>
  <c r="C46" i="36"/>
  <c r="C45" i="36"/>
  <c r="C44" i="36"/>
  <c r="C40" i="36"/>
  <c r="C39" i="36"/>
  <c r="C38" i="36"/>
  <c r="C37" i="36"/>
  <c r="C36" i="36"/>
  <c r="C35" i="36"/>
  <c r="C34" i="36"/>
  <c r="C33" i="36"/>
  <c r="C32" i="36"/>
  <c r="C31" i="36"/>
  <c r="C30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3" i="36"/>
  <c r="X39" i="36" l="1"/>
  <c r="K46" i="36" l="1"/>
  <c r="K60" i="36"/>
  <c r="K68" i="36"/>
  <c r="V30" i="35"/>
  <c r="I41" i="36"/>
  <c r="G41" i="36"/>
  <c r="F41" i="36"/>
  <c r="Q27" i="36"/>
  <c r="P27" i="36"/>
  <c r="R4" i="36"/>
  <c r="R5" i="36"/>
  <c r="R6" i="36"/>
  <c r="R7" i="36"/>
  <c r="R8" i="36"/>
  <c r="R9" i="36"/>
  <c r="R10" i="36"/>
  <c r="R11" i="36"/>
  <c r="R12" i="36"/>
  <c r="R13" i="36"/>
  <c r="R14" i="36"/>
  <c r="R15" i="36"/>
  <c r="R16" i="36"/>
  <c r="R17" i="36"/>
  <c r="R18" i="36"/>
  <c r="R19" i="36"/>
  <c r="R20" i="36"/>
  <c r="R21" i="36"/>
  <c r="R22" i="36"/>
  <c r="R23" i="36"/>
  <c r="R24" i="36"/>
  <c r="R25" i="36"/>
  <c r="R26" i="36"/>
  <c r="R3" i="36"/>
  <c r="F143" i="30"/>
  <c r="F142" i="30"/>
  <c r="F141" i="30"/>
  <c r="F140" i="30"/>
  <c r="F139" i="30"/>
  <c r="F138" i="30"/>
  <c r="F137" i="30"/>
  <c r="F136" i="30"/>
  <c r="Q91" i="24"/>
  <c r="P91" i="24"/>
  <c r="O91" i="24"/>
  <c r="Q90" i="24"/>
  <c r="P90" i="24"/>
  <c r="O90" i="24"/>
  <c r="Q89" i="24"/>
  <c r="P89" i="24"/>
  <c r="O89" i="24"/>
  <c r="Q88" i="24"/>
  <c r="P88" i="24"/>
  <c r="O88" i="24"/>
  <c r="Q87" i="24"/>
  <c r="P87" i="24"/>
  <c r="O87" i="24"/>
  <c r="R142" i="20"/>
  <c r="Q142" i="20"/>
  <c r="P142" i="20"/>
  <c r="O142" i="20"/>
  <c r="R141" i="20"/>
  <c r="Q141" i="20"/>
  <c r="P141" i="20"/>
  <c r="O141" i="20"/>
  <c r="R140" i="20"/>
  <c r="Q140" i="20"/>
  <c r="P140" i="20"/>
  <c r="O140" i="20"/>
  <c r="R139" i="20"/>
  <c r="Q139" i="20"/>
  <c r="P139" i="20"/>
  <c r="O139" i="20"/>
  <c r="R138" i="20"/>
  <c r="Q138" i="20"/>
  <c r="P138" i="20"/>
  <c r="O138" i="20"/>
  <c r="R137" i="20"/>
  <c r="Q137" i="20"/>
  <c r="P137" i="20"/>
  <c r="O137" i="20"/>
  <c r="R136" i="20"/>
  <c r="Q136" i="20"/>
  <c r="P136" i="20"/>
  <c r="O136" i="20"/>
  <c r="R135" i="20"/>
  <c r="Q135" i="20"/>
  <c r="P135" i="20"/>
  <c r="O135" i="20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K70" i="35"/>
  <c r="K63" i="35"/>
  <c r="K49" i="35"/>
  <c r="K46" i="35"/>
  <c r="J70" i="35"/>
  <c r="I70" i="35"/>
  <c r="H70" i="35"/>
  <c r="H69" i="35"/>
  <c r="H68" i="35"/>
  <c r="H67" i="35"/>
  <c r="H66" i="35"/>
  <c r="H65" i="35"/>
  <c r="H64" i="35"/>
  <c r="H63" i="35"/>
  <c r="H62" i="35"/>
  <c r="H61" i="35"/>
  <c r="H60" i="35"/>
  <c r="H59" i="35"/>
  <c r="H58" i="35"/>
  <c r="H57" i="35"/>
  <c r="H56" i="35"/>
  <c r="H55" i="35"/>
  <c r="H54" i="35"/>
  <c r="H53" i="35"/>
  <c r="H52" i="35"/>
  <c r="H51" i="35"/>
  <c r="H50" i="35"/>
  <c r="H49" i="35"/>
  <c r="H48" i="35"/>
  <c r="H47" i="35"/>
  <c r="H46" i="35"/>
  <c r="G70" i="35"/>
  <c r="F70" i="35"/>
  <c r="E70" i="35"/>
  <c r="D70" i="35"/>
  <c r="C69" i="35"/>
  <c r="C68" i="35"/>
  <c r="C67" i="35"/>
  <c r="C66" i="35"/>
  <c r="C65" i="35"/>
  <c r="C64" i="35"/>
  <c r="C63" i="35"/>
  <c r="C62" i="35"/>
  <c r="C61" i="35"/>
  <c r="C60" i="35"/>
  <c r="C59" i="35"/>
  <c r="C58" i="35"/>
  <c r="C57" i="35"/>
  <c r="C56" i="35"/>
  <c r="C55" i="35"/>
  <c r="C54" i="35"/>
  <c r="C53" i="35"/>
  <c r="C52" i="35"/>
  <c r="C51" i="35"/>
  <c r="C50" i="35"/>
  <c r="C49" i="35"/>
  <c r="C48" i="35"/>
  <c r="C47" i="35"/>
  <c r="C46" i="35"/>
  <c r="V43" i="35"/>
  <c r="W42" i="35"/>
  <c r="W41" i="35"/>
  <c r="W40" i="35"/>
  <c r="W39" i="35"/>
  <c r="W38" i="35"/>
  <c r="W37" i="35"/>
  <c r="X37" i="35" s="1"/>
  <c r="W36" i="35"/>
  <c r="W35" i="35"/>
  <c r="W34" i="35"/>
  <c r="W33" i="35"/>
  <c r="W32" i="35"/>
  <c r="W31" i="35"/>
  <c r="X31" i="35" s="1"/>
  <c r="W30" i="35"/>
  <c r="X42" i="35"/>
  <c r="X39" i="35"/>
  <c r="X36" i="35"/>
  <c r="V42" i="35"/>
  <c r="V41" i="35"/>
  <c r="V40" i="35"/>
  <c r="V39" i="35"/>
  <c r="V38" i="35"/>
  <c r="V37" i="35"/>
  <c r="V36" i="35"/>
  <c r="V35" i="35"/>
  <c r="V34" i="35"/>
  <c r="X34" i="35" s="1"/>
  <c r="V33" i="35"/>
  <c r="V32" i="35"/>
  <c r="V31" i="35"/>
  <c r="X30" i="35"/>
  <c r="X41" i="35"/>
  <c r="X40" i="35"/>
  <c r="X38" i="35"/>
  <c r="X32" i="35"/>
  <c r="Q43" i="35"/>
  <c r="P43" i="35"/>
  <c r="O43" i="35"/>
  <c r="N43" i="35"/>
  <c r="L43" i="35"/>
  <c r="K43" i="35"/>
  <c r="J43" i="35"/>
  <c r="I43" i="35"/>
  <c r="H43" i="35"/>
  <c r="W43" i="35" s="1"/>
  <c r="X43" i="35" s="1"/>
  <c r="G43" i="35"/>
  <c r="D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X27" i="35"/>
  <c r="W27" i="35"/>
  <c r="V27" i="35"/>
  <c r="X3" i="34"/>
  <c r="W3" i="34"/>
  <c r="V3" i="34"/>
  <c r="U27" i="35"/>
  <c r="T27" i="35"/>
  <c r="S27" i="35"/>
  <c r="R27" i="35"/>
  <c r="Q27" i="35"/>
  <c r="P27" i="35"/>
  <c r="O27" i="35"/>
  <c r="N27" i="35"/>
  <c r="M27" i="35"/>
  <c r="L27" i="35"/>
  <c r="K27" i="35"/>
  <c r="J27" i="35"/>
  <c r="I27" i="35"/>
  <c r="H27" i="35"/>
  <c r="G27" i="35"/>
  <c r="F27" i="35"/>
  <c r="E27" i="35"/>
  <c r="D27" i="35"/>
  <c r="R4" i="35"/>
  <c r="R5" i="35"/>
  <c r="R6" i="35"/>
  <c r="R7" i="35"/>
  <c r="R8" i="35"/>
  <c r="R9" i="35"/>
  <c r="R10" i="35"/>
  <c r="R11" i="35"/>
  <c r="R12" i="35"/>
  <c r="R13" i="35"/>
  <c r="R14" i="35"/>
  <c r="R15" i="35"/>
  <c r="R16" i="35"/>
  <c r="R17" i="35"/>
  <c r="R18" i="35"/>
  <c r="R19" i="35"/>
  <c r="R20" i="35"/>
  <c r="R21" i="35"/>
  <c r="R22" i="35"/>
  <c r="R23" i="35"/>
  <c r="R24" i="35"/>
  <c r="R25" i="35"/>
  <c r="R26" i="35"/>
  <c r="R3" i="35"/>
  <c r="C4" i="35"/>
  <c r="C5" i="35"/>
  <c r="C6" i="35"/>
  <c r="C7" i="35"/>
  <c r="C8" i="35"/>
  <c r="C9" i="35"/>
  <c r="C10" i="35"/>
  <c r="C11" i="35"/>
  <c r="C12" i="35"/>
  <c r="C13" i="35"/>
  <c r="C14" i="35"/>
  <c r="C15" i="35"/>
  <c r="C16" i="35"/>
  <c r="C17" i="35"/>
  <c r="C18" i="35"/>
  <c r="C19" i="35"/>
  <c r="C20" i="35"/>
  <c r="C21" i="35"/>
  <c r="C22" i="35"/>
  <c r="C23" i="35"/>
  <c r="C24" i="35"/>
  <c r="C25" i="35"/>
  <c r="C26" i="35"/>
  <c r="C3" i="35"/>
  <c r="F135" i="30"/>
  <c r="F134" i="30"/>
  <c r="F133" i="30"/>
  <c r="F132" i="30"/>
  <c r="F131" i="30"/>
  <c r="F130" i="30"/>
  <c r="F129" i="30"/>
  <c r="F128" i="30"/>
  <c r="F127" i="30"/>
  <c r="F126" i="30"/>
  <c r="F125" i="30"/>
  <c r="F124" i="30"/>
  <c r="K235" i="29"/>
  <c r="K218" i="29"/>
  <c r="Q86" i="24"/>
  <c r="Q85" i="24"/>
  <c r="Q84" i="24"/>
  <c r="Q83" i="24"/>
  <c r="Q82" i="24"/>
  <c r="Q81" i="24"/>
  <c r="Q80" i="24"/>
  <c r="Q79" i="24"/>
  <c r="Q78" i="24"/>
  <c r="Q77" i="24"/>
  <c r="Q76" i="24"/>
  <c r="Q74" i="24"/>
  <c r="Q72" i="24"/>
  <c r="Q71" i="24"/>
  <c r="Q70" i="24"/>
  <c r="Q69" i="24"/>
  <c r="Q68" i="24"/>
  <c r="Q67" i="24"/>
  <c r="Q66" i="24"/>
  <c r="Q65" i="24"/>
  <c r="Q64" i="24"/>
  <c r="Q63" i="24"/>
  <c r="Q62" i="24"/>
  <c r="Q61" i="24"/>
  <c r="Q60" i="24"/>
  <c r="Q59" i="24"/>
  <c r="Q58" i="24"/>
  <c r="Q57" i="24"/>
  <c r="Q56" i="24"/>
  <c r="Q55" i="24"/>
  <c r="Q54" i="24"/>
  <c r="Q53" i="24"/>
  <c r="Q52" i="24"/>
  <c r="Q51" i="24"/>
  <c r="Q50" i="24"/>
  <c r="Q49" i="24"/>
  <c r="Q48" i="24"/>
  <c r="Q47" i="24"/>
  <c r="Q46" i="24"/>
  <c r="Q45" i="24"/>
  <c r="Q44" i="24"/>
  <c r="Q43" i="24"/>
  <c r="Q42" i="24"/>
  <c r="Q41" i="24"/>
  <c r="Q40" i="24"/>
  <c r="Q39" i="24"/>
  <c r="Q38" i="24"/>
  <c r="Q37" i="24"/>
  <c r="Q36" i="24"/>
  <c r="Q35" i="24"/>
  <c r="Q34" i="24"/>
  <c r="Q33" i="24"/>
  <c r="Q32" i="24"/>
  <c r="Q31" i="24"/>
  <c r="Q30" i="24"/>
  <c r="Q29" i="24"/>
  <c r="Q28" i="24"/>
  <c r="Q27" i="24"/>
  <c r="Q26" i="24"/>
  <c r="Q25" i="24"/>
  <c r="Q24" i="24"/>
  <c r="Q23" i="24"/>
  <c r="Q22" i="24"/>
  <c r="Q21" i="24"/>
  <c r="Q20" i="24"/>
  <c r="Q19" i="24"/>
  <c r="Q18" i="24"/>
  <c r="Q17" i="24"/>
  <c r="Q16" i="24"/>
  <c r="Q15" i="24"/>
  <c r="Q14" i="24"/>
  <c r="Q13" i="24"/>
  <c r="Q12" i="24"/>
  <c r="Q11" i="24"/>
  <c r="Q10" i="24"/>
  <c r="Q9" i="24"/>
  <c r="Q8" i="24"/>
  <c r="Q7" i="24"/>
  <c r="Q75" i="24"/>
  <c r="Q73" i="24"/>
  <c r="P86" i="24"/>
  <c r="O86" i="24"/>
  <c r="P85" i="24"/>
  <c r="O85" i="24"/>
  <c r="P84" i="24"/>
  <c r="O84" i="24"/>
  <c r="P83" i="24"/>
  <c r="O83" i="24"/>
  <c r="P82" i="24"/>
  <c r="O82" i="24"/>
  <c r="P81" i="24"/>
  <c r="O81" i="24"/>
  <c r="X36" i="34"/>
  <c r="X35" i="34"/>
  <c r="X32" i="34"/>
  <c r="W40" i="34"/>
  <c r="V30" i="34"/>
  <c r="X30" i="34" s="1"/>
  <c r="V31" i="34"/>
  <c r="X31" i="34" s="1"/>
  <c r="V32" i="34"/>
  <c r="V33" i="34"/>
  <c r="X33" i="34" s="1"/>
  <c r="V34" i="34"/>
  <c r="X34" i="34" s="1"/>
  <c r="V35" i="34"/>
  <c r="V36" i="34"/>
  <c r="V37" i="34"/>
  <c r="X37" i="34" s="1"/>
  <c r="V38" i="34"/>
  <c r="X38" i="34" s="1"/>
  <c r="V39" i="34"/>
  <c r="X39" i="34" s="1"/>
  <c r="V29" i="34"/>
  <c r="X29" i="34"/>
  <c r="R134" i="20"/>
  <c r="Q134" i="20"/>
  <c r="P134" i="20"/>
  <c r="O134" i="20"/>
  <c r="R133" i="20"/>
  <c r="Q133" i="20"/>
  <c r="P133" i="20"/>
  <c r="O133" i="20"/>
  <c r="R132" i="20"/>
  <c r="Q132" i="20"/>
  <c r="P132" i="20"/>
  <c r="O132" i="20"/>
  <c r="R131" i="20"/>
  <c r="Q131" i="20"/>
  <c r="P131" i="20"/>
  <c r="O131" i="20"/>
  <c r="R130" i="20"/>
  <c r="Q130" i="20"/>
  <c r="P130" i="20"/>
  <c r="O130" i="20"/>
  <c r="R129" i="20"/>
  <c r="Q129" i="20"/>
  <c r="P129" i="20"/>
  <c r="O129" i="20"/>
  <c r="R128" i="20"/>
  <c r="Q128" i="20"/>
  <c r="P128" i="20"/>
  <c r="O128" i="20"/>
  <c r="R127" i="20"/>
  <c r="Q127" i="20"/>
  <c r="P127" i="20"/>
  <c r="O127" i="20"/>
  <c r="R126" i="20"/>
  <c r="Q126" i="20"/>
  <c r="P126" i="20"/>
  <c r="O126" i="20"/>
  <c r="R125" i="20"/>
  <c r="Q125" i="20"/>
  <c r="P125" i="20"/>
  <c r="O125" i="20"/>
  <c r="R124" i="20"/>
  <c r="Q124" i="20"/>
  <c r="P124" i="20"/>
  <c r="O124" i="20"/>
  <c r="R123" i="20"/>
  <c r="Q123" i="20"/>
  <c r="P123" i="20"/>
  <c r="O123" i="20"/>
  <c r="P238" i="19"/>
  <c r="P237" i="19"/>
  <c r="P236" i="19"/>
  <c r="P235" i="19"/>
  <c r="P234" i="19"/>
  <c r="P233" i="19"/>
  <c r="P232" i="19"/>
  <c r="P231" i="19"/>
  <c r="P230" i="19"/>
  <c r="P229" i="19"/>
  <c r="P228" i="19"/>
  <c r="P227" i="19"/>
  <c r="P226" i="19"/>
  <c r="P225" i="19"/>
  <c r="P224" i="19"/>
  <c r="P223" i="19"/>
  <c r="P222" i="19"/>
  <c r="P221" i="19"/>
  <c r="P220" i="19"/>
  <c r="P219" i="19"/>
  <c r="P218" i="19"/>
  <c r="P217" i="19"/>
  <c r="P216" i="19"/>
  <c r="R27" i="36" l="1"/>
  <c r="X33" i="35"/>
  <c r="X35" i="35"/>
  <c r="K62" i="34"/>
  <c r="K45" i="34"/>
  <c r="J66" i="34"/>
  <c r="I66" i="34"/>
  <c r="K66" i="34" s="1"/>
  <c r="E66" i="34"/>
  <c r="F66" i="34"/>
  <c r="G66" i="34"/>
  <c r="D66" i="34"/>
  <c r="K40" i="34"/>
  <c r="L40" i="34"/>
  <c r="N40" i="34"/>
  <c r="O40" i="34"/>
  <c r="P40" i="34"/>
  <c r="J40" i="34"/>
  <c r="T40" i="34"/>
  <c r="Q40" i="34"/>
  <c r="E40" i="34"/>
  <c r="F40" i="34"/>
  <c r="G40" i="34"/>
  <c r="D40" i="34"/>
  <c r="U26" i="34"/>
  <c r="O26" i="34"/>
  <c r="R4" i="34"/>
  <c r="R5" i="34"/>
  <c r="R6" i="34"/>
  <c r="R7" i="34"/>
  <c r="R8" i="34"/>
  <c r="R9" i="34"/>
  <c r="R10" i="34"/>
  <c r="R11" i="34"/>
  <c r="R12" i="34"/>
  <c r="R13" i="34"/>
  <c r="R14" i="34"/>
  <c r="R15" i="34"/>
  <c r="R16" i="34"/>
  <c r="R17" i="34"/>
  <c r="R18" i="34"/>
  <c r="R19" i="34"/>
  <c r="R20" i="34"/>
  <c r="R21" i="34"/>
  <c r="R22" i="34"/>
  <c r="R23" i="34"/>
  <c r="R24" i="34"/>
  <c r="R25" i="34"/>
  <c r="R3" i="34"/>
  <c r="P26" i="34"/>
  <c r="Q26" i="34"/>
  <c r="E26" i="34"/>
  <c r="F26" i="34"/>
  <c r="G26" i="34"/>
  <c r="H26" i="34"/>
  <c r="I26" i="34"/>
  <c r="J26" i="34"/>
  <c r="K26" i="34"/>
  <c r="L26" i="34"/>
  <c r="M26" i="34"/>
  <c r="N26" i="34"/>
  <c r="S26" i="34"/>
  <c r="T26" i="34"/>
  <c r="D26" i="34"/>
  <c r="H24" i="13"/>
  <c r="I24" i="13"/>
  <c r="J24" i="13"/>
  <c r="K24" i="13"/>
  <c r="L24" i="13"/>
  <c r="M24" i="13"/>
  <c r="N24" i="13"/>
  <c r="O24" i="13"/>
  <c r="R24" i="13"/>
  <c r="D24" i="13"/>
  <c r="E24" i="13"/>
  <c r="F24" i="13"/>
  <c r="G4" i="13"/>
  <c r="G24" i="13" s="1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3" i="13"/>
  <c r="H20" i="12"/>
  <c r="I20" i="12"/>
  <c r="J20" i="12"/>
  <c r="K20" i="12"/>
  <c r="L20" i="12"/>
  <c r="M20" i="12"/>
  <c r="N20" i="12"/>
  <c r="O20" i="12"/>
  <c r="F20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3" i="12"/>
  <c r="G20" i="12" s="1"/>
  <c r="G4" i="10"/>
  <c r="G5" i="10"/>
  <c r="G6" i="10"/>
  <c r="G17" i="10" s="1"/>
  <c r="G7" i="10"/>
  <c r="G8" i="10"/>
  <c r="G9" i="10"/>
  <c r="G10" i="10"/>
  <c r="G11" i="10"/>
  <c r="G12" i="10"/>
  <c r="G13" i="10"/>
  <c r="G14" i="10"/>
  <c r="G15" i="10"/>
  <c r="G16" i="10"/>
  <c r="G3" i="10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3" i="11"/>
  <c r="G19" i="11" s="1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3" i="9"/>
  <c r="G20" i="9" s="1"/>
  <c r="G4" i="5"/>
  <c r="G16" i="5" s="1"/>
  <c r="G5" i="5"/>
  <c r="G6" i="5"/>
  <c r="G7" i="5"/>
  <c r="G8" i="5"/>
  <c r="G9" i="5"/>
  <c r="G10" i="5"/>
  <c r="G11" i="5"/>
  <c r="G12" i="5"/>
  <c r="G13" i="5"/>
  <c r="G14" i="5"/>
  <c r="G15" i="5"/>
  <c r="G3" i="5"/>
  <c r="G4" i="4"/>
  <c r="G5" i="4"/>
  <c r="G24" i="4" s="1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3" i="4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3" i="3"/>
  <c r="G26" i="3" s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" i="1"/>
  <c r="G29" i="1" s="1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3" i="32"/>
  <c r="G4" i="33"/>
  <c r="G5" i="33"/>
  <c r="G6" i="33"/>
  <c r="G7" i="33"/>
  <c r="G8" i="33"/>
  <c r="G9" i="33"/>
  <c r="G10" i="33"/>
  <c r="G11" i="33"/>
  <c r="G12" i="33"/>
  <c r="G13" i="33"/>
  <c r="G14" i="33"/>
  <c r="G15" i="33"/>
  <c r="G16" i="33"/>
  <c r="G17" i="33"/>
  <c r="G18" i="33"/>
  <c r="G19" i="33"/>
  <c r="G20" i="33"/>
  <c r="G21" i="33"/>
  <c r="G22" i="33"/>
  <c r="G23" i="33"/>
  <c r="G24" i="33"/>
  <c r="G25" i="33"/>
  <c r="G26" i="33"/>
  <c r="G27" i="33"/>
  <c r="G28" i="33"/>
  <c r="G3" i="33"/>
  <c r="G23" i="32" l="1"/>
  <c r="G29" i="33"/>
  <c r="V40" i="34"/>
  <c r="X40" i="34" s="1"/>
  <c r="R26" i="34"/>
  <c r="Q2" i="9"/>
  <c r="Q2" i="11"/>
  <c r="E2" i="10"/>
  <c r="E2" i="9" s="1"/>
  <c r="F2" i="10"/>
  <c r="F2" i="11" s="1"/>
  <c r="H2" i="10"/>
  <c r="H2" i="11" s="1"/>
  <c r="I2" i="10"/>
  <c r="I2" i="11" s="1"/>
  <c r="J2" i="10"/>
  <c r="J2" i="11" s="1"/>
  <c r="K2" i="10"/>
  <c r="K2" i="11" s="1"/>
  <c r="L2" i="10"/>
  <c r="L2" i="9" s="1"/>
  <c r="M2" i="10"/>
  <c r="M2" i="11" s="1"/>
  <c r="N2" i="10"/>
  <c r="N2" i="11" s="1"/>
  <c r="O2" i="10"/>
  <c r="O2" i="11" s="1"/>
  <c r="P2" i="10"/>
  <c r="P2" i="11" s="1"/>
  <c r="D2" i="10"/>
  <c r="D2" i="11" s="1"/>
  <c r="E2" i="12"/>
  <c r="F2" i="12"/>
  <c r="H2" i="12"/>
  <c r="I2" i="12"/>
  <c r="J2" i="12"/>
  <c r="K2" i="12"/>
  <c r="L2" i="12"/>
  <c r="M2" i="12"/>
  <c r="N2" i="12"/>
  <c r="O2" i="12"/>
  <c r="P2" i="12"/>
  <c r="R2" i="12"/>
  <c r="R2" i="10" s="1"/>
  <c r="S2" i="12"/>
  <c r="S2" i="10" s="1"/>
  <c r="S2" i="11" s="1"/>
  <c r="T2" i="12"/>
  <c r="T2" i="10" s="1"/>
  <c r="T2" i="11" s="1"/>
  <c r="U2" i="12"/>
  <c r="U2" i="10" s="1"/>
  <c r="D2" i="12"/>
  <c r="L2" i="11" l="1"/>
  <c r="E2" i="11"/>
  <c r="R2" i="9"/>
  <c r="R2" i="11"/>
  <c r="U2" i="11"/>
  <c r="U2" i="9"/>
  <c r="K2" i="9"/>
  <c r="D2" i="9"/>
  <c r="P2" i="9"/>
  <c r="J2" i="9"/>
  <c r="O2" i="9"/>
  <c r="I2" i="9"/>
  <c r="T2" i="9"/>
  <c r="N2" i="9"/>
  <c r="H2" i="9"/>
  <c r="S2" i="9"/>
  <c r="M2" i="9"/>
  <c r="F2" i="9"/>
  <c r="F123" i="30"/>
  <c r="F122" i="30"/>
  <c r="F121" i="30"/>
  <c r="F120" i="30"/>
  <c r="F119" i="30"/>
  <c r="F118" i="30"/>
  <c r="F117" i="30"/>
  <c r="F116" i="30"/>
  <c r="F115" i="30"/>
  <c r="F114" i="30"/>
  <c r="F113" i="30"/>
  <c r="F112" i="30"/>
  <c r="P80" i="24"/>
  <c r="O80" i="24"/>
  <c r="P79" i="24"/>
  <c r="O79" i="24"/>
  <c r="P78" i="24"/>
  <c r="O78" i="24"/>
  <c r="P77" i="24"/>
  <c r="O77" i="24"/>
  <c r="P76" i="24"/>
  <c r="O76" i="24"/>
  <c r="P75" i="24"/>
  <c r="O75" i="24"/>
  <c r="P74" i="24"/>
  <c r="O74" i="24"/>
  <c r="P73" i="24"/>
  <c r="O73" i="24"/>
  <c r="P72" i="24"/>
  <c r="O72" i="24"/>
  <c r="G47" i="33" l="1"/>
  <c r="R122" i="20"/>
  <c r="Q122" i="20"/>
  <c r="P122" i="20"/>
  <c r="O122" i="20"/>
  <c r="R121" i="20"/>
  <c r="Q121" i="20"/>
  <c r="P121" i="20"/>
  <c r="O121" i="20"/>
  <c r="R120" i="20"/>
  <c r="Q120" i="20"/>
  <c r="P120" i="20"/>
  <c r="O120" i="20"/>
  <c r="R119" i="20"/>
  <c r="Q119" i="20"/>
  <c r="P119" i="20"/>
  <c r="O119" i="20"/>
  <c r="R118" i="20"/>
  <c r="Q118" i="20"/>
  <c r="P118" i="20"/>
  <c r="O118" i="20"/>
  <c r="R117" i="20"/>
  <c r="Q117" i="20"/>
  <c r="P117" i="20"/>
  <c r="O117" i="20"/>
  <c r="R116" i="20"/>
  <c r="Q116" i="20"/>
  <c r="P116" i="20"/>
  <c r="O116" i="20"/>
  <c r="R115" i="20"/>
  <c r="Q115" i="20"/>
  <c r="P115" i="20"/>
  <c r="O115" i="20"/>
  <c r="R114" i="20"/>
  <c r="Q114" i="20"/>
  <c r="P114" i="20"/>
  <c r="O114" i="20"/>
  <c r="R113" i="20"/>
  <c r="Q113" i="20"/>
  <c r="P113" i="20"/>
  <c r="O113" i="20"/>
  <c r="R112" i="20"/>
  <c r="Q112" i="20"/>
  <c r="P112" i="20"/>
  <c r="O112" i="20"/>
  <c r="R111" i="20"/>
  <c r="Q111" i="20"/>
  <c r="P111" i="20"/>
  <c r="O111" i="20"/>
  <c r="R110" i="20"/>
  <c r="Q110" i="20"/>
  <c r="P110" i="20"/>
  <c r="O110" i="20"/>
  <c r="C75" i="33"/>
  <c r="C74" i="33"/>
  <c r="C73" i="33"/>
  <c r="C72" i="33"/>
  <c r="C71" i="33"/>
  <c r="C70" i="33"/>
  <c r="C69" i="33"/>
  <c r="C68" i="33"/>
  <c r="C67" i="33"/>
  <c r="C66" i="33"/>
  <c r="C65" i="33"/>
  <c r="C64" i="33"/>
  <c r="C63" i="33"/>
  <c r="C62" i="33"/>
  <c r="C61" i="33"/>
  <c r="C60" i="33"/>
  <c r="C59" i="33"/>
  <c r="C58" i="33"/>
  <c r="C57" i="33"/>
  <c r="C56" i="33"/>
  <c r="C55" i="33"/>
  <c r="C54" i="33"/>
  <c r="C53" i="33"/>
  <c r="C52" i="33"/>
  <c r="C51" i="33"/>
  <c r="C50" i="33"/>
  <c r="C46" i="33"/>
  <c r="C45" i="33"/>
  <c r="C44" i="33"/>
  <c r="C43" i="33"/>
  <c r="C42" i="33"/>
  <c r="C41" i="33"/>
  <c r="C40" i="33"/>
  <c r="C39" i="33"/>
  <c r="C38" i="33"/>
  <c r="C37" i="33"/>
  <c r="C36" i="33"/>
  <c r="C35" i="33"/>
  <c r="C34" i="33"/>
  <c r="C33" i="33"/>
  <c r="C32" i="33"/>
  <c r="C28" i="33"/>
  <c r="C27" i="33"/>
  <c r="C26" i="33"/>
  <c r="C25" i="33"/>
  <c r="C24" i="33"/>
  <c r="C23" i="33"/>
  <c r="C22" i="33"/>
  <c r="C21" i="33"/>
  <c r="C20" i="33"/>
  <c r="C19" i="33"/>
  <c r="C18" i="33"/>
  <c r="C17" i="33"/>
  <c r="C16" i="33"/>
  <c r="C15" i="33"/>
  <c r="C14" i="33"/>
  <c r="C13" i="33"/>
  <c r="C12" i="33"/>
  <c r="C11" i="33"/>
  <c r="C10" i="33"/>
  <c r="C9" i="33"/>
  <c r="C8" i="33"/>
  <c r="C7" i="33"/>
  <c r="C6" i="33"/>
  <c r="C5" i="33"/>
  <c r="C4" i="33"/>
  <c r="C3" i="33"/>
  <c r="K76" i="33"/>
  <c r="K57" i="33"/>
  <c r="K54" i="33"/>
  <c r="R29" i="33"/>
  <c r="P29" i="33"/>
  <c r="O29" i="33"/>
  <c r="N29" i="33"/>
  <c r="M29" i="33"/>
  <c r="L29" i="33"/>
  <c r="K29" i="33"/>
  <c r="J29" i="33"/>
  <c r="I29" i="33"/>
  <c r="H29" i="33"/>
  <c r="F29" i="33"/>
  <c r="E29" i="33"/>
  <c r="D29" i="33"/>
  <c r="Q28" i="33"/>
  <c r="Q27" i="33"/>
  <c r="Q26" i="33"/>
  <c r="Q25" i="33"/>
  <c r="Q24" i="33"/>
  <c r="Q23" i="33"/>
  <c r="Q22" i="33"/>
  <c r="Q21" i="33"/>
  <c r="Q20" i="33"/>
  <c r="Q19" i="33"/>
  <c r="Q18" i="33"/>
  <c r="Q17" i="33"/>
  <c r="Q16" i="33"/>
  <c r="Q15" i="33"/>
  <c r="Q14" i="33"/>
  <c r="Q13" i="33"/>
  <c r="Q12" i="33"/>
  <c r="Q11" i="33"/>
  <c r="Q10" i="33"/>
  <c r="Q9" i="33"/>
  <c r="Q8" i="33"/>
  <c r="Q7" i="33"/>
  <c r="Q6" i="33"/>
  <c r="Q5" i="33"/>
  <c r="Q4" i="33"/>
  <c r="Q3" i="33"/>
  <c r="Q29" i="33" l="1"/>
  <c r="F111" i="30"/>
  <c r="F110" i="30"/>
  <c r="F109" i="30"/>
  <c r="F108" i="30"/>
  <c r="F107" i="30"/>
  <c r="F106" i="30"/>
  <c r="F105" i="30"/>
  <c r="F104" i="30"/>
  <c r="F103" i="30"/>
  <c r="P71" i="24"/>
  <c r="O71" i="24"/>
  <c r="P70" i="24"/>
  <c r="O70" i="24"/>
  <c r="P69" i="24"/>
  <c r="O69" i="24"/>
  <c r="P68" i="24"/>
  <c r="O68" i="24"/>
  <c r="P67" i="24"/>
  <c r="O67" i="24"/>
  <c r="P66" i="24"/>
  <c r="O66" i="24"/>
  <c r="P65" i="24"/>
  <c r="O65" i="24"/>
  <c r="D37" i="32"/>
  <c r="E37" i="32"/>
  <c r="Q37" i="32"/>
  <c r="R36" i="32"/>
  <c r="R35" i="32"/>
  <c r="R34" i="32"/>
  <c r="R33" i="32"/>
  <c r="R32" i="32"/>
  <c r="R31" i="32"/>
  <c r="R30" i="32"/>
  <c r="R29" i="32"/>
  <c r="R28" i="32"/>
  <c r="R27" i="32"/>
  <c r="R26" i="32"/>
  <c r="P37" i="32"/>
  <c r="O37" i="32"/>
  <c r="N37" i="32"/>
  <c r="M36" i="32"/>
  <c r="M35" i="32"/>
  <c r="M34" i="32"/>
  <c r="M33" i="32"/>
  <c r="M32" i="32"/>
  <c r="M31" i="32"/>
  <c r="M30" i="32"/>
  <c r="M29" i="32"/>
  <c r="M28" i="32"/>
  <c r="M27" i="32"/>
  <c r="M26" i="32"/>
  <c r="L37" i="32"/>
  <c r="K37" i="32"/>
  <c r="J37" i="32"/>
  <c r="R37" i="32" s="1"/>
  <c r="I37" i="32"/>
  <c r="H37" i="32"/>
  <c r="G37" i="32"/>
  <c r="F37" i="32"/>
  <c r="R109" i="20"/>
  <c r="Q109" i="20"/>
  <c r="P109" i="20"/>
  <c r="O109" i="20"/>
  <c r="R108" i="20"/>
  <c r="Q108" i="20"/>
  <c r="P108" i="20"/>
  <c r="O108" i="20"/>
  <c r="R107" i="20"/>
  <c r="Q107" i="20"/>
  <c r="P107" i="20"/>
  <c r="O107" i="20"/>
  <c r="R106" i="20"/>
  <c r="Q106" i="20"/>
  <c r="P106" i="20"/>
  <c r="O106" i="20"/>
  <c r="R105" i="20"/>
  <c r="Q105" i="20"/>
  <c r="P105" i="20"/>
  <c r="O105" i="20"/>
  <c r="R104" i="20"/>
  <c r="Q104" i="20"/>
  <c r="P104" i="20"/>
  <c r="O104" i="20"/>
  <c r="R103" i="20"/>
  <c r="Q103" i="20"/>
  <c r="P103" i="20"/>
  <c r="O103" i="20"/>
  <c r="R102" i="20"/>
  <c r="Q102" i="20"/>
  <c r="P102" i="20"/>
  <c r="O102" i="20"/>
  <c r="R101" i="20"/>
  <c r="Q101" i="20"/>
  <c r="P101" i="20"/>
  <c r="O101" i="20"/>
  <c r="Q22" i="32"/>
  <c r="Q21" i="32"/>
  <c r="Q20" i="32"/>
  <c r="Q19" i="32"/>
  <c r="Q18" i="32"/>
  <c r="Q17" i="32"/>
  <c r="Q16" i="32"/>
  <c r="Q15" i="32"/>
  <c r="Q14" i="32"/>
  <c r="Q13" i="32"/>
  <c r="Q12" i="32"/>
  <c r="Q11" i="32"/>
  <c r="Q10" i="32"/>
  <c r="Q9" i="32"/>
  <c r="Q8" i="32"/>
  <c r="Q7" i="32"/>
  <c r="Q6" i="32"/>
  <c r="Q5" i="32"/>
  <c r="Q4" i="32"/>
  <c r="Q3" i="32"/>
  <c r="U22" i="32"/>
  <c r="T22" i="32"/>
  <c r="S22" i="32"/>
  <c r="U21" i="32"/>
  <c r="T21" i="32"/>
  <c r="S21" i="32"/>
  <c r="U20" i="32"/>
  <c r="T20" i="32"/>
  <c r="S20" i="32"/>
  <c r="U19" i="32"/>
  <c r="T19" i="32"/>
  <c r="S19" i="32"/>
  <c r="U18" i="32"/>
  <c r="T18" i="32"/>
  <c r="S18" i="32"/>
  <c r="U17" i="32"/>
  <c r="T17" i="32"/>
  <c r="S17" i="32"/>
  <c r="U16" i="32"/>
  <c r="T16" i="32"/>
  <c r="S16" i="32"/>
  <c r="U15" i="32"/>
  <c r="T15" i="32"/>
  <c r="S15" i="32"/>
  <c r="U14" i="32"/>
  <c r="T14" i="32"/>
  <c r="S14" i="32"/>
  <c r="U13" i="32"/>
  <c r="T13" i="32"/>
  <c r="S13" i="32"/>
  <c r="U12" i="32"/>
  <c r="T12" i="32"/>
  <c r="S12" i="32"/>
  <c r="U11" i="32"/>
  <c r="T11" i="32"/>
  <c r="S11" i="32"/>
  <c r="U10" i="32"/>
  <c r="T10" i="32"/>
  <c r="S10" i="32"/>
  <c r="U9" i="32"/>
  <c r="T9" i="32"/>
  <c r="S9" i="32"/>
  <c r="U8" i="32"/>
  <c r="T8" i="32"/>
  <c r="S8" i="32"/>
  <c r="U7" i="32"/>
  <c r="T7" i="32"/>
  <c r="S7" i="32"/>
  <c r="U6" i="32"/>
  <c r="T6" i="32"/>
  <c r="S6" i="32"/>
  <c r="U5" i="32"/>
  <c r="T5" i="32"/>
  <c r="S5" i="32"/>
  <c r="U4" i="32"/>
  <c r="T4" i="32"/>
  <c r="S4" i="32"/>
  <c r="U3" i="32"/>
  <c r="T3" i="32"/>
  <c r="S3" i="32"/>
  <c r="C59" i="32"/>
  <c r="C58" i="32"/>
  <c r="C57" i="32"/>
  <c r="C56" i="32"/>
  <c r="C55" i="32"/>
  <c r="C54" i="32"/>
  <c r="C53" i="32"/>
  <c r="C52" i="32"/>
  <c r="C51" i="32"/>
  <c r="C50" i="32"/>
  <c r="C49" i="32"/>
  <c r="C48" i="32"/>
  <c r="C47" i="32"/>
  <c r="C46" i="32"/>
  <c r="C45" i="32"/>
  <c r="C44" i="32"/>
  <c r="C43" i="32"/>
  <c r="C42" i="32"/>
  <c r="C41" i="32"/>
  <c r="C40" i="32"/>
  <c r="C36" i="32"/>
  <c r="C35" i="32"/>
  <c r="C34" i="32"/>
  <c r="C33" i="32"/>
  <c r="C32" i="32"/>
  <c r="C31" i="32"/>
  <c r="C30" i="32"/>
  <c r="C29" i="32"/>
  <c r="C28" i="32"/>
  <c r="C27" i="32"/>
  <c r="C26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C9" i="32"/>
  <c r="C8" i="32"/>
  <c r="C7" i="32"/>
  <c r="C6" i="32"/>
  <c r="C5" i="32"/>
  <c r="C4" i="32"/>
  <c r="C3" i="32"/>
  <c r="M37" i="32" l="1"/>
  <c r="K60" i="32"/>
  <c r="K44" i="32"/>
  <c r="K41" i="32"/>
  <c r="K58" i="1"/>
  <c r="E23" i="32"/>
  <c r="F23" i="32"/>
  <c r="H23" i="32"/>
  <c r="I23" i="32"/>
  <c r="J23" i="32"/>
  <c r="K23" i="32"/>
  <c r="L23" i="32"/>
  <c r="M23" i="32"/>
  <c r="N23" i="32"/>
  <c r="O23" i="32"/>
  <c r="P23" i="32"/>
  <c r="R23" i="32"/>
  <c r="D23" i="32"/>
  <c r="S23" i="32" l="1"/>
  <c r="Q23" i="32"/>
  <c r="U23" i="32"/>
  <c r="T23" i="32"/>
  <c r="F93" i="30"/>
  <c r="F86" i="30"/>
  <c r="F85" i="30"/>
  <c r="F68" i="30"/>
  <c r="F67" i="30"/>
  <c r="F60" i="30"/>
  <c r="F59" i="30"/>
  <c r="F55" i="30"/>
  <c r="F47" i="30"/>
  <c r="F46" i="30"/>
  <c r="F35" i="30"/>
  <c r="F23" i="30"/>
  <c r="F14" i="30"/>
  <c r="F8" i="30"/>
  <c r="F9" i="30"/>
  <c r="F10" i="30"/>
  <c r="F11" i="30"/>
  <c r="F12" i="30"/>
  <c r="F13" i="30"/>
  <c r="F15" i="30"/>
  <c r="F16" i="30"/>
  <c r="F17" i="30"/>
  <c r="F18" i="30"/>
  <c r="F19" i="30"/>
  <c r="F20" i="30"/>
  <c r="F21" i="30"/>
  <c r="F22" i="30"/>
  <c r="F24" i="30"/>
  <c r="F25" i="30"/>
  <c r="F26" i="30"/>
  <c r="F27" i="30"/>
  <c r="F28" i="30"/>
  <c r="F29" i="30"/>
  <c r="F30" i="30"/>
  <c r="F31" i="30"/>
  <c r="F32" i="30"/>
  <c r="F33" i="30"/>
  <c r="F34" i="30"/>
  <c r="F36" i="30"/>
  <c r="F37" i="30"/>
  <c r="F38" i="30"/>
  <c r="F39" i="30"/>
  <c r="F40" i="30"/>
  <c r="F41" i="30"/>
  <c r="F42" i="30"/>
  <c r="F43" i="30"/>
  <c r="F44" i="30"/>
  <c r="F45" i="30"/>
  <c r="F48" i="30"/>
  <c r="F49" i="30"/>
  <c r="F50" i="30"/>
  <c r="F51" i="30"/>
  <c r="F52" i="30"/>
  <c r="F53" i="30"/>
  <c r="F54" i="30"/>
  <c r="F56" i="30"/>
  <c r="F57" i="30"/>
  <c r="F58" i="30"/>
  <c r="F61" i="30"/>
  <c r="F62" i="30"/>
  <c r="F63" i="30"/>
  <c r="F64" i="30"/>
  <c r="F65" i="30"/>
  <c r="F66" i="30"/>
  <c r="F69" i="30"/>
  <c r="F70" i="30"/>
  <c r="F71" i="30"/>
  <c r="F72" i="30"/>
  <c r="F73" i="30"/>
  <c r="F74" i="30"/>
  <c r="F75" i="30"/>
  <c r="F76" i="30"/>
  <c r="F77" i="30"/>
  <c r="F78" i="30"/>
  <c r="F79" i="30"/>
  <c r="F80" i="30"/>
  <c r="F81" i="30"/>
  <c r="F82" i="30"/>
  <c r="F83" i="30"/>
  <c r="F84" i="30"/>
  <c r="F87" i="30"/>
  <c r="F88" i="30"/>
  <c r="F89" i="30"/>
  <c r="F90" i="30"/>
  <c r="F91" i="30"/>
  <c r="F92" i="30"/>
  <c r="F94" i="30"/>
  <c r="F95" i="30"/>
  <c r="F96" i="30"/>
  <c r="F97" i="30"/>
  <c r="F98" i="30"/>
  <c r="F99" i="30"/>
  <c r="F100" i="30"/>
  <c r="F101" i="30"/>
  <c r="F102" i="30"/>
  <c r="F7" i="30"/>
  <c r="C148" i="29"/>
  <c r="C147" i="29"/>
  <c r="C146" i="29"/>
  <c r="C145" i="29"/>
  <c r="C144" i="29"/>
  <c r="C143" i="29"/>
  <c r="C142" i="29"/>
  <c r="C141" i="29"/>
  <c r="C140" i="29"/>
  <c r="C139" i="29"/>
  <c r="C138" i="29"/>
  <c r="C137" i="29"/>
  <c r="C136" i="29"/>
  <c r="C135" i="29"/>
  <c r="C134" i="29"/>
  <c r="C133" i="29"/>
  <c r="C132" i="29"/>
  <c r="H84" i="29"/>
  <c r="C84" i="29"/>
  <c r="H83" i="29"/>
  <c r="C83" i="29"/>
  <c r="H82" i="29"/>
  <c r="C82" i="29"/>
  <c r="H81" i="29"/>
  <c r="C81" i="29"/>
  <c r="H80" i="29"/>
  <c r="C80" i="29"/>
  <c r="H79" i="29"/>
  <c r="C79" i="29"/>
  <c r="H78" i="29"/>
  <c r="C78" i="29"/>
  <c r="H77" i="29"/>
  <c r="C77" i="29"/>
  <c r="H76" i="29"/>
  <c r="C76" i="29"/>
  <c r="H75" i="29"/>
  <c r="C75" i="29"/>
  <c r="K74" i="29"/>
  <c r="H74" i="29"/>
  <c r="C74" i="29"/>
  <c r="K73" i="29"/>
  <c r="H73" i="29"/>
  <c r="C73" i="29"/>
  <c r="H72" i="29"/>
  <c r="C72" i="29"/>
  <c r="O7" i="24"/>
  <c r="P7" i="24"/>
  <c r="O8" i="24"/>
  <c r="P8" i="24"/>
  <c r="O9" i="24"/>
  <c r="P9" i="24"/>
  <c r="O10" i="24"/>
  <c r="P10" i="24"/>
  <c r="O11" i="24"/>
  <c r="P11" i="24"/>
  <c r="O12" i="24"/>
  <c r="P12" i="24"/>
  <c r="O13" i="24"/>
  <c r="P13" i="24"/>
  <c r="O14" i="24"/>
  <c r="P14" i="24"/>
  <c r="O15" i="24"/>
  <c r="P15" i="24"/>
  <c r="O16" i="24"/>
  <c r="P16" i="24"/>
  <c r="O17" i="24"/>
  <c r="P17" i="24"/>
  <c r="O18" i="24"/>
  <c r="P18" i="24"/>
  <c r="O19" i="24"/>
  <c r="P19" i="24"/>
  <c r="O20" i="24"/>
  <c r="P20" i="24"/>
  <c r="O21" i="24"/>
  <c r="P21" i="24"/>
  <c r="O22" i="24"/>
  <c r="P22" i="24"/>
  <c r="O23" i="24"/>
  <c r="P23" i="24"/>
  <c r="O24" i="24"/>
  <c r="P24" i="24"/>
  <c r="O25" i="24"/>
  <c r="P25" i="24"/>
  <c r="O26" i="24"/>
  <c r="P26" i="24"/>
  <c r="O27" i="24"/>
  <c r="P27" i="24"/>
  <c r="O28" i="24"/>
  <c r="P28" i="24"/>
  <c r="O29" i="24"/>
  <c r="P29" i="24"/>
  <c r="O30" i="24"/>
  <c r="P30" i="24"/>
  <c r="O31" i="24"/>
  <c r="P31" i="24"/>
  <c r="O32" i="24"/>
  <c r="P32" i="24"/>
  <c r="O33" i="24"/>
  <c r="P33" i="24"/>
  <c r="O34" i="24"/>
  <c r="P34" i="24"/>
  <c r="O35" i="24"/>
  <c r="P35" i="24"/>
  <c r="O36" i="24"/>
  <c r="P36" i="24"/>
  <c r="O37" i="24"/>
  <c r="P37" i="24"/>
  <c r="O38" i="24"/>
  <c r="P38" i="24"/>
  <c r="O39" i="24"/>
  <c r="P39" i="24"/>
  <c r="O40" i="24"/>
  <c r="P40" i="24"/>
  <c r="O41" i="24"/>
  <c r="P41" i="24"/>
  <c r="O42" i="24"/>
  <c r="P42" i="24"/>
  <c r="O43" i="24"/>
  <c r="P43" i="24"/>
  <c r="O44" i="24"/>
  <c r="P44" i="24"/>
  <c r="O45" i="24"/>
  <c r="P45" i="24"/>
  <c r="O46" i="24"/>
  <c r="P46" i="24"/>
  <c r="O47" i="24"/>
  <c r="P47" i="24"/>
  <c r="O48" i="24"/>
  <c r="P48" i="24"/>
  <c r="O49" i="24"/>
  <c r="P49" i="24"/>
  <c r="O50" i="24"/>
  <c r="P50" i="24"/>
  <c r="O51" i="24"/>
  <c r="P51" i="24"/>
  <c r="O52" i="24"/>
  <c r="P52" i="24"/>
  <c r="O53" i="24"/>
  <c r="P53" i="24"/>
  <c r="O54" i="24"/>
  <c r="P54" i="24"/>
  <c r="O55" i="24"/>
  <c r="P55" i="24"/>
  <c r="O56" i="24"/>
  <c r="P56" i="24"/>
  <c r="O57" i="24"/>
  <c r="P57" i="24"/>
  <c r="O58" i="24"/>
  <c r="P58" i="24"/>
  <c r="O59" i="24"/>
  <c r="P59" i="24"/>
  <c r="O60" i="24"/>
  <c r="P60" i="24"/>
  <c r="O61" i="24"/>
  <c r="P61" i="24"/>
  <c r="O62" i="24"/>
  <c r="P62" i="24"/>
  <c r="O63" i="24"/>
  <c r="P63" i="24"/>
  <c r="O64" i="24"/>
  <c r="P64" i="24"/>
  <c r="R63" i="23"/>
  <c r="M63" i="23"/>
  <c r="C63" i="23"/>
  <c r="R62" i="23"/>
  <c r="M62" i="23"/>
  <c r="C62" i="23"/>
  <c r="R61" i="23"/>
  <c r="M61" i="23"/>
  <c r="C61" i="23"/>
  <c r="R60" i="23"/>
  <c r="M60" i="23"/>
  <c r="C60" i="23"/>
  <c r="R59" i="23"/>
  <c r="M59" i="23"/>
  <c r="C59" i="23"/>
  <c r="R58" i="23"/>
  <c r="M58" i="23"/>
  <c r="C58" i="23"/>
  <c r="R57" i="23"/>
  <c r="M57" i="23"/>
  <c r="C57" i="23"/>
  <c r="R56" i="23"/>
  <c r="M56" i="23"/>
  <c r="C56" i="23"/>
  <c r="R55" i="23"/>
  <c r="M55" i="23"/>
  <c r="C55" i="23"/>
  <c r="R54" i="23"/>
  <c r="M54" i="23"/>
  <c r="C54" i="23"/>
  <c r="R53" i="23"/>
  <c r="M53" i="23"/>
  <c r="C53" i="23"/>
  <c r="R52" i="23"/>
  <c r="M52" i="23"/>
  <c r="C52" i="23"/>
  <c r="Q92" i="20" l="1"/>
  <c r="Q85" i="20"/>
  <c r="Q48" i="20"/>
  <c r="Q100" i="20"/>
  <c r="Q99" i="20"/>
  <c r="Q98" i="20"/>
  <c r="Q97" i="20"/>
  <c r="Q96" i="20"/>
  <c r="Q95" i="20"/>
  <c r="Q94" i="20"/>
  <c r="Q93" i="20"/>
  <c r="Q91" i="20"/>
  <c r="Q90" i="20"/>
  <c r="Q89" i="20"/>
  <c r="Q88" i="20"/>
  <c r="Q87" i="20"/>
  <c r="Q86" i="20"/>
  <c r="Q84" i="20"/>
  <c r="Q83" i="20"/>
  <c r="Q82" i="20"/>
  <c r="Q81" i="20"/>
  <c r="Q80" i="20"/>
  <c r="Q79" i="20"/>
  <c r="Q78" i="20"/>
  <c r="Q77" i="20"/>
  <c r="Q76" i="20"/>
  <c r="Q75" i="20"/>
  <c r="Q74" i="20"/>
  <c r="Q73" i="20"/>
  <c r="Q72" i="20"/>
  <c r="Q71" i="20"/>
  <c r="Q70" i="20"/>
  <c r="Q69" i="20"/>
  <c r="Q68" i="20"/>
  <c r="Q67" i="20"/>
  <c r="Q66" i="20"/>
  <c r="Q65" i="20"/>
  <c r="Q64" i="20"/>
  <c r="Q63" i="20"/>
  <c r="Q62" i="20"/>
  <c r="Q61" i="20"/>
  <c r="Q60" i="20"/>
  <c r="Q59" i="20"/>
  <c r="Q58" i="20"/>
  <c r="Q57" i="20"/>
  <c r="Q56" i="20"/>
  <c r="Q55" i="20"/>
  <c r="Q54" i="20"/>
  <c r="Q53" i="20"/>
  <c r="Q52" i="20"/>
  <c r="Q51" i="20"/>
  <c r="Q50" i="20"/>
  <c r="Q49" i="20"/>
  <c r="Q47" i="20"/>
  <c r="Q46" i="20"/>
  <c r="Q45" i="20"/>
  <c r="Q44" i="20"/>
  <c r="Q43" i="20"/>
  <c r="Q42" i="20"/>
  <c r="Q41" i="20"/>
  <c r="Q40" i="20"/>
  <c r="Q39" i="20"/>
  <c r="Q38" i="20"/>
  <c r="Q37" i="20"/>
  <c r="Q36" i="20"/>
  <c r="Q35" i="20"/>
  <c r="Q34" i="20"/>
  <c r="Q33" i="20"/>
  <c r="Q32" i="20"/>
  <c r="Q31" i="20"/>
  <c r="Q30" i="20"/>
  <c r="Q29" i="20"/>
  <c r="Q28" i="20"/>
  <c r="Q27" i="20"/>
  <c r="Q26" i="20"/>
  <c r="Q25" i="20"/>
  <c r="Q24" i="20"/>
  <c r="Q23" i="20"/>
  <c r="Q22" i="20"/>
  <c r="Q21" i="20"/>
  <c r="Q20" i="20"/>
  <c r="Q19" i="20"/>
  <c r="Q18" i="20"/>
  <c r="Q17" i="20"/>
  <c r="Q16" i="20"/>
  <c r="Q15" i="20"/>
  <c r="Q14" i="20"/>
  <c r="Q13" i="20"/>
  <c r="Q12" i="20"/>
  <c r="Q11" i="20"/>
  <c r="Q10" i="20"/>
  <c r="Q9" i="20"/>
  <c r="Q8" i="20"/>
  <c r="Q7" i="20"/>
  <c r="P92" i="20"/>
  <c r="P85" i="20"/>
  <c r="P48" i="20"/>
  <c r="P100" i="20"/>
  <c r="P99" i="20"/>
  <c r="P98" i="20"/>
  <c r="P97" i="20"/>
  <c r="P96" i="20"/>
  <c r="P95" i="20"/>
  <c r="P94" i="20"/>
  <c r="P93" i="20"/>
  <c r="P91" i="20"/>
  <c r="P90" i="20"/>
  <c r="P89" i="20"/>
  <c r="P88" i="20"/>
  <c r="P87" i="20"/>
  <c r="P86" i="20"/>
  <c r="P84" i="20"/>
  <c r="P83" i="20"/>
  <c r="P82" i="20"/>
  <c r="P81" i="20"/>
  <c r="P80" i="20"/>
  <c r="P79" i="20"/>
  <c r="P78" i="20"/>
  <c r="P77" i="20"/>
  <c r="P76" i="20"/>
  <c r="P75" i="20"/>
  <c r="P74" i="20"/>
  <c r="P73" i="20"/>
  <c r="P72" i="20"/>
  <c r="P71" i="20"/>
  <c r="P70" i="20"/>
  <c r="P69" i="20"/>
  <c r="P68" i="20"/>
  <c r="P67" i="20"/>
  <c r="P66" i="20"/>
  <c r="P65" i="20"/>
  <c r="P64" i="20"/>
  <c r="P63" i="20"/>
  <c r="P62" i="20"/>
  <c r="P61" i="20"/>
  <c r="P60" i="20"/>
  <c r="P59" i="20"/>
  <c r="P58" i="20"/>
  <c r="P57" i="20"/>
  <c r="P56" i="20"/>
  <c r="P55" i="20"/>
  <c r="P54" i="20"/>
  <c r="P53" i="20"/>
  <c r="P52" i="20"/>
  <c r="P51" i="20"/>
  <c r="P50" i="20"/>
  <c r="P49" i="20"/>
  <c r="P47" i="20"/>
  <c r="P46" i="20"/>
  <c r="P45" i="20"/>
  <c r="P44" i="20"/>
  <c r="P43" i="20"/>
  <c r="P42" i="20"/>
  <c r="P41" i="20"/>
  <c r="P40" i="20"/>
  <c r="P39" i="20"/>
  <c r="P38" i="20"/>
  <c r="P37" i="20"/>
  <c r="P36" i="20"/>
  <c r="P35" i="20"/>
  <c r="P34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  <c r="P11" i="20"/>
  <c r="P10" i="20"/>
  <c r="P9" i="20"/>
  <c r="P8" i="20"/>
  <c r="P7" i="20"/>
  <c r="R92" i="20"/>
  <c r="R85" i="20"/>
  <c r="R48" i="20"/>
  <c r="R100" i="20"/>
  <c r="R99" i="20"/>
  <c r="R98" i="20"/>
  <c r="R97" i="20"/>
  <c r="R96" i="20"/>
  <c r="R95" i="20"/>
  <c r="R94" i="20"/>
  <c r="R93" i="20"/>
  <c r="R91" i="20"/>
  <c r="R90" i="20"/>
  <c r="R89" i="20"/>
  <c r="R88" i="20"/>
  <c r="R87" i="20"/>
  <c r="R86" i="20"/>
  <c r="R84" i="20"/>
  <c r="R83" i="20"/>
  <c r="R82" i="20"/>
  <c r="R81" i="20"/>
  <c r="R80" i="20"/>
  <c r="R79" i="20"/>
  <c r="R78" i="20"/>
  <c r="R77" i="20"/>
  <c r="R76" i="20"/>
  <c r="R75" i="20"/>
  <c r="R74" i="20"/>
  <c r="R73" i="20"/>
  <c r="R72" i="20"/>
  <c r="R71" i="20"/>
  <c r="R70" i="20"/>
  <c r="R69" i="20"/>
  <c r="R68" i="20"/>
  <c r="R67" i="20"/>
  <c r="R66" i="20"/>
  <c r="R65" i="20"/>
  <c r="R64" i="20"/>
  <c r="R63" i="20"/>
  <c r="R62" i="20"/>
  <c r="R61" i="20"/>
  <c r="R60" i="20"/>
  <c r="R59" i="20"/>
  <c r="R58" i="20"/>
  <c r="R57" i="20"/>
  <c r="R56" i="20"/>
  <c r="R55" i="20"/>
  <c r="R54" i="20"/>
  <c r="R53" i="20"/>
  <c r="R52" i="20"/>
  <c r="R51" i="20"/>
  <c r="R50" i="20"/>
  <c r="R49" i="20"/>
  <c r="R47" i="20"/>
  <c r="R4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O100" i="20"/>
  <c r="O99" i="20"/>
  <c r="O98" i="20"/>
  <c r="O97" i="20"/>
  <c r="O96" i="20"/>
  <c r="O95" i="20"/>
  <c r="O94" i="20"/>
  <c r="O93" i="20"/>
  <c r="O92" i="20"/>
  <c r="O91" i="20"/>
  <c r="O90" i="20"/>
  <c r="O89" i="20"/>
  <c r="O88" i="20"/>
  <c r="O87" i="20"/>
  <c r="O86" i="20"/>
  <c r="O85" i="20"/>
  <c r="O84" i="20"/>
  <c r="O83" i="20"/>
  <c r="O82" i="20"/>
  <c r="O81" i="20"/>
  <c r="O80" i="20"/>
  <c r="O79" i="20"/>
  <c r="O78" i="20"/>
  <c r="O77" i="20"/>
  <c r="O76" i="20"/>
  <c r="O75" i="20"/>
  <c r="O74" i="20"/>
  <c r="O73" i="20"/>
  <c r="O72" i="20"/>
  <c r="O71" i="20"/>
  <c r="O70" i="20"/>
  <c r="O69" i="20"/>
  <c r="O68" i="20"/>
  <c r="O67" i="20"/>
  <c r="O66" i="20"/>
  <c r="O65" i="20"/>
  <c r="O64" i="20"/>
  <c r="O63" i="20"/>
  <c r="O62" i="20"/>
  <c r="O61" i="20"/>
  <c r="O60" i="20"/>
  <c r="O59" i="20"/>
  <c r="O58" i="20"/>
  <c r="O57" i="20"/>
  <c r="O56" i="20"/>
  <c r="O55" i="20"/>
  <c r="O54" i="20"/>
  <c r="O53" i="20"/>
  <c r="O52" i="20"/>
  <c r="O51" i="20"/>
  <c r="O50" i="20"/>
  <c r="O49" i="20"/>
  <c r="O48" i="20"/>
  <c r="O47" i="20"/>
  <c r="O46" i="20"/>
  <c r="O45" i="20"/>
  <c r="O44" i="20"/>
  <c r="O43" i="20"/>
  <c r="O42" i="20"/>
  <c r="O41" i="20"/>
  <c r="O40" i="20"/>
  <c r="O39" i="20"/>
  <c r="O38" i="20"/>
  <c r="O37" i="20"/>
  <c r="O36" i="20"/>
  <c r="O35" i="20"/>
  <c r="O34" i="20"/>
  <c r="O33" i="20"/>
  <c r="O32" i="20"/>
  <c r="O31" i="20"/>
  <c r="O30" i="20"/>
  <c r="O29" i="20"/>
  <c r="O28" i="20"/>
  <c r="O27" i="20"/>
  <c r="O26" i="20"/>
  <c r="O25" i="20"/>
  <c r="O24" i="20"/>
  <c r="O23" i="20"/>
  <c r="O22" i="20"/>
  <c r="O21" i="20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O7" i="20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P7" i="13"/>
  <c r="P6" i="13"/>
  <c r="P5" i="13"/>
  <c r="P4" i="13"/>
  <c r="P3" i="13"/>
  <c r="P19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P4" i="12"/>
  <c r="P3" i="12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C3" i="13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3" i="12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29" i="10"/>
  <c r="C28" i="10"/>
  <c r="C27" i="10"/>
  <c r="C26" i="10"/>
  <c r="C25" i="10"/>
  <c r="C24" i="10"/>
  <c r="C23" i="10"/>
  <c r="C22" i="10"/>
  <c r="C21" i="10"/>
  <c r="C20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C3" i="10"/>
  <c r="C52" i="11"/>
  <c r="C51" i="11"/>
  <c r="C50" i="11"/>
  <c r="C49" i="11"/>
  <c r="C48" i="11"/>
  <c r="C47" i="11"/>
  <c r="C46" i="11"/>
  <c r="C45" i="11"/>
  <c r="C44" i="11"/>
  <c r="C43" i="11"/>
  <c r="C42" i="11"/>
  <c r="C41" i="11"/>
  <c r="C40" i="11"/>
  <c r="C39" i="11"/>
  <c r="C38" i="11"/>
  <c r="C37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C3" i="11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4" i="9"/>
  <c r="C33" i="9"/>
  <c r="C32" i="9"/>
  <c r="C31" i="9"/>
  <c r="C30" i="9"/>
  <c r="C29" i="9"/>
  <c r="C28" i="9"/>
  <c r="C27" i="9"/>
  <c r="C26" i="9"/>
  <c r="C25" i="9"/>
  <c r="C24" i="9"/>
  <c r="C23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29" i="5"/>
  <c r="C28" i="5"/>
  <c r="C27" i="5"/>
  <c r="C26" i="5"/>
  <c r="C25" i="5"/>
  <c r="C24" i="5"/>
  <c r="C23" i="5"/>
  <c r="C22" i="5"/>
  <c r="C21" i="5"/>
  <c r="C20" i="5"/>
  <c r="C19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37" i="4"/>
  <c r="C36" i="4"/>
  <c r="C35" i="4"/>
  <c r="C34" i="4"/>
  <c r="C33" i="4"/>
  <c r="C32" i="4"/>
  <c r="C31" i="4"/>
  <c r="C30" i="4"/>
  <c r="C29" i="4"/>
  <c r="C27" i="4"/>
  <c r="C23" i="4"/>
  <c r="C22" i="4"/>
  <c r="C21" i="4"/>
  <c r="C20" i="4"/>
  <c r="C19" i="4"/>
  <c r="C18" i="4"/>
  <c r="C17" i="4"/>
  <c r="C16" i="4"/>
  <c r="C15" i="4"/>
  <c r="C14" i="4"/>
  <c r="C13" i="4"/>
  <c r="C12" i="4"/>
  <c r="C10" i="4"/>
  <c r="C9" i="4"/>
  <c r="C8" i="4"/>
  <c r="C7" i="4"/>
  <c r="C6" i="4"/>
  <c r="C5" i="4"/>
  <c r="C4" i="4"/>
  <c r="C3" i="4"/>
  <c r="C69" i="3"/>
  <c r="C68" i="3"/>
  <c r="C67" i="3"/>
  <c r="C66" i="3"/>
  <c r="C65" i="3"/>
  <c r="C64" i="3"/>
  <c r="C63" i="3"/>
  <c r="C62" i="3"/>
  <c r="C61" i="3"/>
  <c r="C60" i="3"/>
  <c r="C59" i="3"/>
  <c r="C58" i="3"/>
  <c r="C56" i="3"/>
  <c r="C55" i="3"/>
  <c r="C54" i="3"/>
  <c r="C53" i="3"/>
  <c r="C52" i="3"/>
  <c r="C51" i="3"/>
  <c r="C50" i="3"/>
  <c r="C49" i="3"/>
  <c r="C48" i="3"/>
  <c r="C47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9" i="3"/>
  <c r="C8" i="3"/>
  <c r="C7" i="3"/>
  <c r="C6" i="3"/>
  <c r="C5" i="3"/>
  <c r="C4" i="3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4" i="1"/>
  <c r="C43" i="1"/>
  <c r="C41" i="1"/>
  <c r="C40" i="1"/>
  <c r="C39" i="1"/>
  <c r="C38" i="1"/>
  <c r="C37" i="1"/>
  <c r="C36" i="1"/>
  <c r="C35" i="1"/>
  <c r="C34" i="1"/>
  <c r="C33" i="1"/>
  <c r="C32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R5" i="16"/>
  <c r="Q5" i="16"/>
  <c r="P5" i="16"/>
  <c r="O5" i="16"/>
  <c r="M5" i="16"/>
  <c r="L5" i="16"/>
  <c r="K5" i="16"/>
  <c r="J5" i="16"/>
  <c r="I5" i="16"/>
  <c r="H5" i="16"/>
  <c r="G5" i="16"/>
  <c r="F5" i="16"/>
  <c r="E5" i="16"/>
  <c r="D5" i="16"/>
  <c r="C5" i="16"/>
  <c r="B5" i="16"/>
  <c r="P24" i="13" l="1"/>
  <c r="P20" i="12"/>
  <c r="E26" i="26"/>
  <c r="E18" i="26"/>
  <c r="D76" i="26"/>
  <c r="C87" i="26"/>
  <c r="B32" i="26"/>
  <c r="E97" i="26"/>
  <c r="E81" i="26"/>
  <c r="C6" i="26"/>
  <c r="B87" i="26"/>
  <c r="E32" i="26"/>
  <c r="D26" i="26"/>
  <c r="D18" i="26"/>
  <c r="C69" i="26"/>
  <c r="C21" i="26"/>
  <c r="E87" i="26"/>
  <c r="D97" i="26"/>
  <c r="D81" i="26"/>
  <c r="C76" i="26"/>
  <c r="B69" i="26"/>
  <c r="B21" i="26"/>
  <c r="E6" i="26"/>
  <c r="D32" i="26"/>
  <c r="B76" i="26"/>
  <c r="E69" i="26"/>
  <c r="E21" i="26"/>
  <c r="D87" i="26"/>
  <c r="C26" i="26"/>
  <c r="C18" i="26"/>
  <c r="B81" i="26"/>
  <c r="B18" i="26"/>
  <c r="D6" i="26"/>
  <c r="D69" i="26"/>
  <c r="C97" i="26"/>
  <c r="C32" i="26"/>
  <c r="B97" i="26"/>
  <c r="B26" i="26"/>
  <c r="B6" i="26"/>
  <c r="E76" i="26"/>
  <c r="D21" i="26"/>
  <c r="C81" i="26"/>
  <c r="S3" i="12"/>
  <c r="T4" i="13"/>
  <c r="T5" i="13"/>
  <c r="T6" i="13"/>
  <c r="T7" i="13"/>
  <c r="T8" i="13"/>
  <c r="T9" i="13"/>
  <c r="T10" i="13"/>
  <c r="T11" i="13"/>
  <c r="T12" i="13"/>
  <c r="T13" i="13"/>
  <c r="T14" i="13"/>
  <c r="T15" i="13"/>
  <c r="T16" i="13"/>
  <c r="T17" i="13"/>
  <c r="T18" i="13"/>
  <c r="T19" i="13"/>
  <c r="T20" i="13"/>
  <c r="T21" i="13"/>
  <c r="T22" i="13"/>
  <c r="T23" i="13"/>
  <c r="T24" i="13"/>
  <c r="T3" i="13"/>
  <c r="T3" i="12"/>
  <c r="R28" i="13"/>
  <c r="R29" i="13"/>
  <c r="R30" i="13"/>
  <c r="R31" i="13"/>
  <c r="R32" i="13"/>
  <c r="R33" i="13"/>
  <c r="R34" i="13"/>
  <c r="R35" i="13"/>
  <c r="R36" i="13"/>
  <c r="R37" i="13"/>
  <c r="R38" i="13"/>
  <c r="R27" i="13"/>
  <c r="M28" i="13"/>
  <c r="M29" i="13"/>
  <c r="M30" i="13"/>
  <c r="M31" i="13"/>
  <c r="M32" i="13"/>
  <c r="M33" i="13"/>
  <c r="M34" i="13"/>
  <c r="M35" i="13"/>
  <c r="M36" i="13"/>
  <c r="M37" i="13"/>
  <c r="M38" i="13"/>
  <c r="M27" i="13"/>
  <c r="E39" i="13"/>
  <c r="F39" i="13"/>
  <c r="G39" i="13"/>
  <c r="H39" i="13"/>
  <c r="I39" i="13"/>
  <c r="J39" i="13"/>
  <c r="R39" i="13" s="1"/>
  <c r="K39" i="13"/>
  <c r="L39" i="13"/>
  <c r="N39" i="13"/>
  <c r="O39" i="13"/>
  <c r="P39" i="13"/>
  <c r="D39" i="13"/>
  <c r="U4" i="12"/>
  <c r="U5" i="12"/>
  <c r="U6" i="12"/>
  <c r="U7" i="12"/>
  <c r="U8" i="12"/>
  <c r="U9" i="12"/>
  <c r="U10" i="12"/>
  <c r="U11" i="12"/>
  <c r="U12" i="12"/>
  <c r="U13" i="12"/>
  <c r="U14" i="12"/>
  <c r="U15" i="12"/>
  <c r="U16" i="12"/>
  <c r="U17" i="12"/>
  <c r="U18" i="12"/>
  <c r="U19" i="12"/>
  <c r="U20" i="12"/>
  <c r="U3" i="12"/>
  <c r="U3" i="10"/>
  <c r="T4" i="12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3" i="10"/>
  <c r="S4" i="12"/>
  <c r="S5" i="12"/>
  <c r="S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3" i="10"/>
  <c r="R24" i="12"/>
  <c r="R25" i="12"/>
  <c r="R26" i="12"/>
  <c r="R27" i="12"/>
  <c r="R28" i="12"/>
  <c r="R29" i="12"/>
  <c r="R30" i="12"/>
  <c r="R31" i="12"/>
  <c r="R32" i="12"/>
  <c r="R33" i="12"/>
  <c r="R34" i="12"/>
  <c r="R23" i="12"/>
  <c r="M24" i="12"/>
  <c r="M25" i="12"/>
  <c r="M26" i="12"/>
  <c r="M27" i="12"/>
  <c r="M28" i="12"/>
  <c r="M29" i="12"/>
  <c r="M30" i="12"/>
  <c r="M31" i="12"/>
  <c r="M32" i="12"/>
  <c r="M33" i="12"/>
  <c r="M34" i="12"/>
  <c r="M23" i="12"/>
  <c r="F35" i="12"/>
  <c r="G35" i="12"/>
  <c r="H35" i="12"/>
  <c r="I35" i="12"/>
  <c r="J35" i="12"/>
  <c r="R35" i="12" s="1"/>
  <c r="K35" i="12"/>
  <c r="L35" i="12"/>
  <c r="N35" i="12"/>
  <c r="O35" i="12"/>
  <c r="P35" i="12"/>
  <c r="E35" i="12"/>
  <c r="F97" i="26" l="1"/>
  <c r="F26" i="26"/>
  <c r="F87" i="26"/>
  <c r="F69" i="26"/>
  <c r="M35" i="12"/>
  <c r="M39" i="13"/>
  <c r="F81" i="26"/>
  <c r="F76" i="26"/>
  <c r="F21" i="26"/>
  <c r="F32" i="26"/>
  <c r="F6" i="26"/>
  <c r="F18" i="26"/>
  <c r="K38" i="11" l="1"/>
  <c r="K43" i="11"/>
  <c r="K37" i="11"/>
  <c r="K44" i="9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37" i="11"/>
  <c r="E53" i="11"/>
  <c r="F53" i="11"/>
  <c r="G53" i="11"/>
  <c r="I53" i="11"/>
  <c r="J53" i="11"/>
  <c r="D53" i="11"/>
  <c r="R23" i="11"/>
  <c r="R24" i="11"/>
  <c r="R25" i="11"/>
  <c r="R26" i="11"/>
  <c r="R27" i="11"/>
  <c r="R28" i="11"/>
  <c r="R29" i="11"/>
  <c r="R30" i="11"/>
  <c r="R31" i="11"/>
  <c r="R32" i="11"/>
  <c r="R33" i="11"/>
  <c r="R22" i="11"/>
  <c r="M23" i="11"/>
  <c r="M24" i="11"/>
  <c r="M25" i="11"/>
  <c r="M26" i="11"/>
  <c r="M27" i="11"/>
  <c r="M28" i="11"/>
  <c r="M29" i="11"/>
  <c r="M30" i="11"/>
  <c r="M31" i="11"/>
  <c r="M32" i="11"/>
  <c r="M33" i="11"/>
  <c r="M22" i="11"/>
  <c r="G34" i="11"/>
  <c r="E34" i="11"/>
  <c r="F34" i="11"/>
  <c r="H34" i="11"/>
  <c r="I34" i="11"/>
  <c r="J34" i="11"/>
  <c r="K34" i="11"/>
  <c r="L34" i="11"/>
  <c r="N34" i="11"/>
  <c r="O34" i="11"/>
  <c r="P34" i="11"/>
  <c r="Q34" i="11"/>
  <c r="D34" i="11"/>
  <c r="K39" i="10"/>
  <c r="K36" i="10"/>
  <c r="E47" i="10"/>
  <c r="F47" i="10"/>
  <c r="G47" i="10"/>
  <c r="H47" i="10"/>
  <c r="I47" i="10"/>
  <c r="J47" i="10"/>
  <c r="D47" i="10"/>
  <c r="R21" i="10"/>
  <c r="R22" i="10"/>
  <c r="R23" i="10"/>
  <c r="R24" i="10"/>
  <c r="R25" i="10"/>
  <c r="R26" i="10"/>
  <c r="R27" i="10"/>
  <c r="R28" i="10"/>
  <c r="R29" i="10"/>
  <c r="R20" i="10"/>
  <c r="E30" i="10"/>
  <c r="F30" i="10"/>
  <c r="G30" i="10"/>
  <c r="H30" i="10"/>
  <c r="I30" i="10"/>
  <c r="J30" i="10"/>
  <c r="K30" i="10"/>
  <c r="L30" i="10"/>
  <c r="M21" i="10"/>
  <c r="M22" i="10"/>
  <c r="M23" i="10"/>
  <c r="M24" i="10"/>
  <c r="M25" i="10"/>
  <c r="M26" i="10"/>
  <c r="M27" i="10"/>
  <c r="M28" i="10"/>
  <c r="M29" i="10"/>
  <c r="M20" i="10"/>
  <c r="N30" i="10"/>
  <c r="O30" i="10"/>
  <c r="P30" i="10"/>
  <c r="Q30" i="10"/>
  <c r="D30" i="10"/>
  <c r="U4" i="10"/>
  <c r="U5" i="10"/>
  <c r="U6" i="10"/>
  <c r="U7" i="10"/>
  <c r="U8" i="10"/>
  <c r="U9" i="10"/>
  <c r="U10" i="10"/>
  <c r="U11" i="10"/>
  <c r="U12" i="10"/>
  <c r="U13" i="10"/>
  <c r="U14" i="10"/>
  <c r="U15" i="10"/>
  <c r="U16" i="10"/>
  <c r="T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3" i="11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3" i="11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3" i="10"/>
  <c r="E17" i="10"/>
  <c r="F17" i="10"/>
  <c r="H17" i="10"/>
  <c r="I17" i="10"/>
  <c r="J17" i="10"/>
  <c r="K17" i="10"/>
  <c r="L17" i="10"/>
  <c r="M17" i="10"/>
  <c r="N17" i="10"/>
  <c r="O17" i="10"/>
  <c r="P17" i="10"/>
  <c r="R17" i="10"/>
  <c r="D17" i="10"/>
  <c r="R19" i="11"/>
  <c r="P19" i="11"/>
  <c r="O19" i="11"/>
  <c r="N19" i="11"/>
  <c r="M19" i="11"/>
  <c r="L19" i="11"/>
  <c r="K19" i="11"/>
  <c r="J19" i="11"/>
  <c r="I19" i="11"/>
  <c r="H19" i="11"/>
  <c r="F19" i="11"/>
  <c r="E19" i="11"/>
  <c r="D19" i="11"/>
  <c r="U18" i="11"/>
  <c r="T18" i="11"/>
  <c r="S18" i="11"/>
  <c r="Q18" i="11"/>
  <c r="U17" i="11"/>
  <c r="T17" i="11"/>
  <c r="S17" i="11"/>
  <c r="Q17" i="11"/>
  <c r="U16" i="11"/>
  <c r="T16" i="11"/>
  <c r="S16" i="11"/>
  <c r="Q16" i="11"/>
  <c r="U15" i="11"/>
  <c r="T15" i="11"/>
  <c r="S15" i="11"/>
  <c r="Q15" i="11"/>
  <c r="U14" i="11"/>
  <c r="T14" i="11"/>
  <c r="S14" i="11"/>
  <c r="Q14" i="11"/>
  <c r="U13" i="11"/>
  <c r="T13" i="11"/>
  <c r="S13" i="11"/>
  <c r="Q13" i="11"/>
  <c r="U12" i="11"/>
  <c r="T12" i="11"/>
  <c r="S12" i="11"/>
  <c r="Q12" i="11"/>
  <c r="U11" i="11"/>
  <c r="T11" i="11"/>
  <c r="S11" i="11"/>
  <c r="Q11" i="11"/>
  <c r="U10" i="11"/>
  <c r="T10" i="11"/>
  <c r="S10" i="11"/>
  <c r="Q10" i="11"/>
  <c r="U9" i="11"/>
  <c r="T9" i="11"/>
  <c r="S9" i="11"/>
  <c r="Q9" i="11"/>
  <c r="U8" i="11"/>
  <c r="T8" i="11"/>
  <c r="S8" i="11"/>
  <c r="Q8" i="11"/>
  <c r="U7" i="11"/>
  <c r="T7" i="11"/>
  <c r="S7" i="11"/>
  <c r="Q7" i="11"/>
  <c r="U6" i="11"/>
  <c r="T6" i="11"/>
  <c r="S6" i="11"/>
  <c r="Q6" i="11"/>
  <c r="U5" i="11"/>
  <c r="T5" i="11"/>
  <c r="S5" i="11"/>
  <c r="Q5" i="11"/>
  <c r="U4" i="11"/>
  <c r="T4" i="11"/>
  <c r="S4" i="11"/>
  <c r="Q4" i="11"/>
  <c r="U3" i="11"/>
  <c r="Q3" i="11"/>
  <c r="T3" i="9"/>
  <c r="S3" i="9"/>
  <c r="K71" i="1"/>
  <c r="K55" i="3"/>
  <c r="K57" i="3"/>
  <c r="K67" i="3"/>
  <c r="K54" i="3"/>
  <c r="K42" i="4"/>
  <c r="K46" i="4"/>
  <c r="K50" i="4"/>
  <c r="K45" i="4"/>
  <c r="K35" i="5"/>
  <c r="K34" i="5"/>
  <c r="K4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38" i="9"/>
  <c r="E55" i="9"/>
  <c r="F55" i="9"/>
  <c r="G55" i="9"/>
  <c r="I55" i="9"/>
  <c r="J55" i="9"/>
  <c r="D55" i="9"/>
  <c r="R24" i="9"/>
  <c r="R25" i="9"/>
  <c r="R26" i="9"/>
  <c r="R27" i="9"/>
  <c r="R28" i="9"/>
  <c r="R29" i="9"/>
  <c r="R30" i="9"/>
  <c r="R31" i="9"/>
  <c r="R32" i="9"/>
  <c r="R33" i="9"/>
  <c r="R34" i="9"/>
  <c r="R23" i="9"/>
  <c r="M24" i="9"/>
  <c r="M25" i="9"/>
  <c r="M26" i="9"/>
  <c r="M27" i="9"/>
  <c r="M28" i="9"/>
  <c r="M29" i="9"/>
  <c r="M30" i="9"/>
  <c r="M31" i="9"/>
  <c r="M32" i="9"/>
  <c r="M33" i="9"/>
  <c r="M34" i="9"/>
  <c r="M23" i="9"/>
  <c r="E35" i="9"/>
  <c r="F35" i="9"/>
  <c r="G35" i="9"/>
  <c r="H35" i="9"/>
  <c r="I35" i="9"/>
  <c r="J35" i="9"/>
  <c r="K35" i="9"/>
  <c r="L35" i="9"/>
  <c r="N35" i="9"/>
  <c r="O35" i="9"/>
  <c r="P35" i="9"/>
  <c r="Q35" i="9"/>
  <c r="D35" i="9"/>
  <c r="T4" i="9"/>
  <c r="U4" i="9"/>
  <c r="T5" i="9"/>
  <c r="U5" i="9"/>
  <c r="T6" i="9"/>
  <c r="U6" i="9"/>
  <c r="T7" i="9"/>
  <c r="U7" i="9"/>
  <c r="T8" i="9"/>
  <c r="U8" i="9"/>
  <c r="T9" i="9"/>
  <c r="U9" i="9"/>
  <c r="T10" i="9"/>
  <c r="U10" i="9"/>
  <c r="T11" i="9"/>
  <c r="U11" i="9"/>
  <c r="T12" i="9"/>
  <c r="U12" i="9"/>
  <c r="T13" i="9"/>
  <c r="U13" i="9"/>
  <c r="T14" i="9"/>
  <c r="U14" i="9"/>
  <c r="T15" i="9"/>
  <c r="U15" i="9"/>
  <c r="T16" i="9"/>
  <c r="U16" i="9"/>
  <c r="T17" i="9"/>
  <c r="U17" i="9"/>
  <c r="T18" i="9"/>
  <c r="U18" i="9"/>
  <c r="T19" i="9"/>
  <c r="U19" i="9"/>
  <c r="U3" i="9"/>
  <c r="T3" i="5"/>
  <c r="S4" i="9"/>
  <c r="S5" i="9"/>
  <c r="S6" i="9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3" i="5"/>
  <c r="E20" i="9"/>
  <c r="F20" i="9"/>
  <c r="H20" i="9"/>
  <c r="I20" i="9"/>
  <c r="J20" i="9"/>
  <c r="K20" i="9"/>
  <c r="L20" i="9"/>
  <c r="M20" i="9"/>
  <c r="N20" i="9"/>
  <c r="O20" i="9"/>
  <c r="P20" i="9"/>
  <c r="R20" i="9"/>
  <c r="Q3" i="9"/>
  <c r="D20" i="9"/>
  <c r="A55" i="9"/>
  <c r="A47" i="10" s="1"/>
  <c r="A20" i="9"/>
  <c r="A19" i="11" s="1"/>
  <c r="A35" i="9"/>
  <c r="A34" i="11" s="1"/>
  <c r="Q4" i="5"/>
  <c r="Q5" i="5"/>
  <c r="Q6" i="5"/>
  <c r="Q7" i="5"/>
  <c r="Q8" i="5"/>
  <c r="Q9" i="5"/>
  <c r="Q10" i="5"/>
  <c r="Q11" i="5"/>
  <c r="Q12" i="5"/>
  <c r="Q13" i="5"/>
  <c r="Q14" i="5"/>
  <c r="Q15" i="5"/>
  <c r="Q3" i="5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3" i="4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3" i="3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3" i="1"/>
  <c r="H34" i="5"/>
  <c r="H35" i="5"/>
  <c r="H36" i="5"/>
  <c r="H37" i="5"/>
  <c r="H38" i="5"/>
  <c r="H39" i="5"/>
  <c r="H40" i="5"/>
  <c r="H41" i="5"/>
  <c r="H42" i="5"/>
  <c r="H43" i="5"/>
  <c r="H44" i="5"/>
  <c r="H45" i="5"/>
  <c r="H33" i="5"/>
  <c r="E46" i="5"/>
  <c r="F46" i="5"/>
  <c r="G46" i="5"/>
  <c r="I46" i="5"/>
  <c r="J46" i="5"/>
  <c r="D46" i="5"/>
  <c r="R20" i="5"/>
  <c r="R21" i="5"/>
  <c r="R22" i="5"/>
  <c r="R23" i="5"/>
  <c r="R24" i="5"/>
  <c r="R25" i="5"/>
  <c r="R26" i="5"/>
  <c r="R27" i="5"/>
  <c r="R28" i="5"/>
  <c r="R29" i="5"/>
  <c r="R19" i="5"/>
  <c r="M20" i="5"/>
  <c r="M21" i="5"/>
  <c r="M22" i="5"/>
  <c r="M23" i="5"/>
  <c r="M24" i="5"/>
  <c r="M25" i="5"/>
  <c r="M26" i="5"/>
  <c r="M27" i="5"/>
  <c r="M28" i="5"/>
  <c r="M29" i="5"/>
  <c r="M19" i="5"/>
  <c r="F30" i="5"/>
  <c r="E30" i="5"/>
  <c r="G30" i="5"/>
  <c r="H30" i="5"/>
  <c r="I30" i="5"/>
  <c r="J30" i="5"/>
  <c r="K30" i="5"/>
  <c r="L30" i="5"/>
  <c r="N30" i="5"/>
  <c r="O30" i="5"/>
  <c r="P30" i="5"/>
  <c r="Q30" i="5"/>
  <c r="D30" i="5"/>
  <c r="U4" i="5"/>
  <c r="U5" i="5"/>
  <c r="U6" i="5"/>
  <c r="U7" i="5"/>
  <c r="U8" i="5"/>
  <c r="U9" i="5"/>
  <c r="U10" i="5"/>
  <c r="U11" i="5"/>
  <c r="U12" i="5"/>
  <c r="U13" i="5"/>
  <c r="U14" i="5"/>
  <c r="U15" i="5"/>
  <c r="T4" i="5"/>
  <c r="T5" i="5"/>
  <c r="T6" i="5"/>
  <c r="T7" i="5"/>
  <c r="T8" i="5"/>
  <c r="T9" i="5"/>
  <c r="T10" i="5"/>
  <c r="T11" i="5"/>
  <c r="T12" i="5"/>
  <c r="T13" i="5"/>
  <c r="T14" i="5"/>
  <c r="T15" i="5"/>
  <c r="S4" i="5"/>
  <c r="S5" i="5"/>
  <c r="S6" i="5"/>
  <c r="S7" i="5"/>
  <c r="S8" i="5"/>
  <c r="S9" i="5"/>
  <c r="S10" i="5"/>
  <c r="S11" i="5"/>
  <c r="S12" i="5"/>
  <c r="S13" i="5"/>
  <c r="S14" i="5"/>
  <c r="S15" i="5"/>
  <c r="U3" i="5"/>
  <c r="U3" i="4"/>
  <c r="T3" i="4"/>
  <c r="S3" i="4"/>
  <c r="E16" i="5"/>
  <c r="F16" i="5"/>
  <c r="H16" i="5"/>
  <c r="I16" i="5"/>
  <c r="J16" i="5"/>
  <c r="K16" i="5"/>
  <c r="L16" i="5"/>
  <c r="M16" i="5"/>
  <c r="N16" i="5"/>
  <c r="O16" i="5"/>
  <c r="P16" i="5"/>
  <c r="R16" i="5"/>
  <c r="D16" i="5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41" i="4"/>
  <c r="R28" i="4"/>
  <c r="R29" i="4"/>
  <c r="R30" i="4"/>
  <c r="R31" i="4"/>
  <c r="R32" i="4"/>
  <c r="R33" i="4"/>
  <c r="R34" i="4"/>
  <c r="R35" i="4"/>
  <c r="R36" i="4"/>
  <c r="R37" i="4"/>
  <c r="R27" i="4"/>
  <c r="M28" i="4"/>
  <c r="M29" i="4"/>
  <c r="M30" i="4"/>
  <c r="M31" i="4"/>
  <c r="M32" i="4"/>
  <c r="M33" i="4"/>
  <c r="M34" i="4"/>
  <c r="M35" i="4"/>
  <c r="M36" i="4"/>
  <c r="M37" i="4"/>
  <c r="M27" i="4"/>
  <c r="E62" i="4"/>
  <c r="F62" i="4"/>
  <c r="G62" i="4"/>
  <c r="I62" i="4"/>
  <c r="J62" i="4"/>
  <c r="D62" i="4"/>
  <c r="E38" i="4"/>
  <c r="F38" i="4"/>
  <c r="G38" i="4"/>
  <c r="H38" i="4"/>
  <c r="I38" i="4"/>
  <c r="J38" i="4"/>
  <c r="K38" i="4"/>
  <c r="L38" i="4"/>
  <c r="N38" i="4"/>
  <c r="O38" i="4"/>
  <c r="P38" i="4"/>
  <c r="Q38" i="4"/>
  <c r="D38" i="4"/>
  <c r="S4" i="4"/>
  <c r="T4" i="4"/>
  <c r="U4" i="4"/>
  <c r="S5" i="4"/>
  <c r="T5" i="4"/>
  <c r="U5" i="4"/>
  <c r="S6" i="4"/>
  <c r="T6" i="4"/>
  <c r="U6" i="4"/>
  <c r="S7" i="4"/>
  <c r="T7" i="4"/>
  <c r="U7" i="4"/>
  <c r="S8" i="4"/>
  <c r="T8" i="4"/>
  <c r="U8" i="4"/>
  <c r="S9" i="4"/>
  <c r="T9" i="4"/>
  <c r="U9" i="4"/>
  <c r="S10" i="4"/>
  <c r="T10" i="4"/>
  <c r="U10" i="4"/>
  <c r="S11" i="4"/>
  <c r="T11" i="4"/>
  <c r="U11" i="4"/>
  <c r="S12" i="4"/>
  <c r="T12" i="4"/>
  <c r="U12" i="4"/>
  <c r="S13" i="4"/>
  <c r="T13" i="4"/>
  <c r="U13" i="4"/>
  <c r="S14" i="4"/>
  <c r="T14" i="4"/>
  <c r="U14" i="4"/>
  <c r="S15" i="4"/>
  <c r="T15" i="4"/>
  <c r="U15" i="4"/>
  <c r="S16" i="4"/>
  <c r="T16" i="4"/>
  <c r="U16" i="4"/>
  <c r="S17" i="4"/>
  <c r="T17" i="4"/>
  <c r="U17" i="4"/>
  <c r="S18" i="4"/>
  <c r="T18" i="4"/>
  <c r="U18" i="4"/>
  <c r="S19" i="4"/>
  <c r="T19" i="4"/>
  <c r="U19" i="4"/>
  <c r="S20" i="4"/>
  <c r="T20" i="4"/>
  <c r="U20" i="4"/>
  <c r="S21" i="4"/>
  <c r="T21" i="4"/>
  <c r="U21" i="4"/>
  <c r="S22" i="4"/>
  <c r="T22" i="4"/>
  <c r="U22" i="4"/>
  <c r="S23" i="4"/>
  <c r="T23" i="4"/>
  <c r="U23" i="4"/>
  <c r="E24" i="4"/>
  <c r="F24" i="4"/>
  <c r="H24" i="4"/>
  <c r="I24" i="4"/>
  <c r="J24" i="4"/>
  <c r="K24" i="4"/>
  <c r="L24" i="4"/>
  <c r="M24" i="4"/>
  <c r="N24" i="4"/>
  <c r="O24" i="4"/>
  <c r="P24" i="4"/>
  <c r="R24" i="4"/>
  <c r="D24" i="4"/>
  <c r="T3" i="3"/>
  <c r="S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3" i="1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3" i="1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47" i="3"/>
  <c r="H48" i="1"/>
  <c r="E70" i="3"/>
  <c r="F70" i="3"/>
  <c r="G70" i="3"/>
  <c r="I70" i="3"/>
  <c r="J70" i="3"/>
  <c r="D70" i="3"/>
  <c r="R33" i="1"/>
  <c r="R34" i="1"/>
  <c r="R35" i="1"/>
  <c r="R36" i="1"/>
  <c r="R37" i="1"/>
  <c r="R38" i="1"/>
  <c r="R39" i="1"/>
  <c r="R40" i="1"/>
  <c r="R41" i="1"/>
  <c r="R42" i="1"/>
  <c r="R43" i="1"/>
  <c r="R44" i="1"/>
  <c r="R32" i="1"/>
  <c r="M33" i="1"/>
  <c r="M34" i="1"/>
  <c r="M35" i="1"/>
  <c r="M36" i="1"/>
  <c r="M37" i="1"/>
  <c r="M38" i="1"/>
  <c r="M39" i="1"/>
  <c r="M40" i="1"/>
  <c r="M41" i="1"/>
  <c r="M42" i="1"/>
  <c r="M43" i="1"/>
  <c r="M44" i="1"/>
  <c r="M32" i="1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29" i="3"/>
  <c r="D45" i="1"/>
  <c r="E45" i="1"/>
  <c r="E44" i="3"/>
  <c r="F44" i="3"/>
  <c r="G44" i="3"/>
  <c r="H44" i="3"/>
  <c r="I44" i="3"/>
  <c r="J44" i="3"/>
  <c r="K44" i="3"/>
  <c r="L44" i="3"/>
  <c r="N44" i="3"/>
  <c r="O44" i="3"/>
  <c r="P44" i="3"/>
  <c r="Q44" i="3"/>
  <c r="D44" i="3"/>
  <c r="K32" i="5"/>
  <c r="K37" i="9" s="1"/>
  <c r="J32" i="5"/>
  <c r="J37" i="9" s="1"/>
  <c r="I32" i="5"/>
  <c r="I37" i="9" s="1"/>
  <c r="H32" i="5"/>
  <c r="H37" i="9" s="1"/>
  <c r="G32" i="5"/>
  <c r="G37" i="9" s="1"/>
  <c r="F32" i="5"/>
  <c r="F37" i="9" s="1"/>
  <c r="E32" i="5"/>
  <c r="E37" i="9" s="1"/>
  <c r="D32" i="5"/>
  <c r="D37" i="9" s="1"/>
  <c r="A32" i="5"/>
  <c r="A37" i="9" s="1"/>
  <c r="A18" i="5"/>
  <c r="A22" i="9" s="1"/>
  <c r="U2" i="5"/>
  <c r="T2" i="5"/>
  <c r="S2" i="5"/>
  <c r="R2" i="5"/>
  <c r="P2" i="5"/>
  <c r="O2" i="5"/>
  <c r="N2" i="5"/>
  <c r="M2" i="5"/>
  <c r="L2" i="5"/>
  <c r="K2" i="5"/>
  <c r="J2" i="5"/>
  <c r="I2" i="5"/>
  <c r="H2" i="5"/>
  <c r="F2" i="5"/>
  <c r="E2" i="5"/>
  <c r="D2" i="5"/>
  <c r="A2" i="5"/>
  <c r="A2" i="9" s="1"/>
  <c r="K40" i="4"/>
  <c r="J40" i="4"/>
  <c r="I40" i="4"/>
  <c r="H40" i="4"/>
  <c r="G40" i="4"/>
  <c r="F40" i="4"/>
  <c r="E40" i="4"/>
  <c r="D40" i="4"/>
  <c r="A40" i="4"/>
  <c r="B28" i="4"/>
  <c r="C28" i="4" s="1"/>
  <c r="A26" i="4"/>
  <c r="B11" i="4"/>
  <c r="C11" i="4" s="1"/>
  <c r="U2" i="4"/>
  <c r="T2" i="4"/>
  <c r="S2" i="4"/>
  <c r="R2" i="4"/>
  <c r="P2" i="4"/>
  <c r="O2" i="4"/>
  <c r="N2" i="4"/>
  <c r="M2" i="4"/>
  <c r="L2" i="4"/>
  <c r="K2" i="4"/>
  <c r="J2" i="4"/>
  <c r="I2" i="4"/>
  <c r="H2" i="4"/>
  <c r="F2" i="4"/>
  <c r="E2" i="4"/>
  <c r="D2" i="4"/>
  <c r="A2" i="4"/>
  <c r="K62" i="4" l="1"/>
  <c r="K70" i="3"/>
  <c r="A53" i="11"/>
  <c r="H70" i="3"/>
  <c r="Q16" i="5"/>
  <c r="Q24" i="4"/>
  <c r="Q20" i="9"/>
  <c r="T20" i="9"/>
  <c r="Q17" i="10"/>
  <c r="M30" i="10"/>
  <c r="H53" i="11"/>
  <c r="M37" i="22"/>
  <c r="N38" i="22"/>
  <c r="J45" i="22"/>
  <c r="I46" i="22"/>
  <c r="N42" i="22"/>
  <c r="I44" i="22"/>
  <c r="H38" i="22"/>
  <c r="D23" i="22"/>
  <c r="J44" i="22"/>
  <c r="N37" i="22"/>
  <c r="L38" i="22"/>
  <c r="M44" i="22"/>
  <c r="I45" i="22"/>
  <c r="L44" i="22"/>
  <c r="H22" i="22"/>
  <c r="O38" i="22"/>
  <c r="O46" i="22"/>
  <c r="I22" i="22"/>
  <c r="J42" i="22"/>
  <c r="I37" i="22"/>
  <c r="H31" i="22"/>
  <c r="N23" i="22"/>
  <c r="M42" i="22"/>
  <c r="M45" i="22"/>
  <c r="H42" i="22"/>
  <c r="M17" i="22"/>
  <c r="L23" i="22"/>
  <c r="F42" i="22"/>
  <c r="O17" i="22"/>
  <c r="O22" i="22"/>
  <c r="J22" i="22"/>
  <c r="D45" i="22"/>
  <c r="E23" i="22"/>
  <c r="L17" i="22"/>
  <c r="E37" i="22"/>
  <c r="N45" i="22"/>
  <c r="L46" i="22"/>
  <c r="I38" i="22"/>
  <c r="M23" i="22"/>
  <c r="D46" i="22"/>
  <c r="D37" i="22"/>
  <c r="D31" i="22"/>
  <c r="C37" i="22"/>
  <c r="J38" i="22"/>
  <c r="B38" i="22"/>
  <c r="F46" i="22"/>
  <c r="O23" i="22"/>
  <c r="L22" i="22"/>
  <c r="H23" i="22"/>
  <c r="H45" i="22"/>
  <c r="D38" i="22"/>
  <c r="B45" i="22"/>
  <c r="C42" i="22"/>
  <c r="G37" i="22"/>
  <c r="B42" i="22"/>
  <c r="I31" i="22"/>
  <c r="C46" i="22"/>
  <c r="J31" i="22"/>
  <c r="G45" i="22"/>
  <c r="B22" i="22"/>
  <c r="F23" i="22"/>
  <c r="M22" i="22"/>
  <c r="M46" i="22"/>
  <c r="F38" i="22"/>
  <c r="H37" i="22"/>
  <c r="J46" i="22"/>
  <c r="E44" i="22"/>
  <c r="C17" i="22"/>
  <c r="H44" i="22"/>
  <c r="I17" i="22"/>
  <c r="F45" i="22"/>
  <c r="C45" i="22"/>
  <c r="G23" i="22"/>
  <c r="D44" i="22"/>
  <c r="G22" i="22"/>
  <c r="C38" i="22"/>
  <c r="G46" i="22"/>
  <c r="B37" i="22"/>
  <c r="G31" i="22"/>
  <c r="C44" i="22"/>
  <c r="N31" i="22"/>
  <c r="M31" i="22"/>
  <c r="J37" i="22"/>
  <c r="I42" i="22"/>
  <c r="C23" i="22"/>
  <c r="C22" i="22"/>
  <c r="B17" i="22"/>
  <c r="F17" i="22"/>
  <c r="I23" i="22"/>
  <c r="E38" i="22"/>
  <c r="B23" i="22"/>
  <c r="E45" i="22"/>
  <c r="O45" i="22"/>
  <c r="O44" i="22"/>
  <c r="O42" i="22"/>
  <c r="N17" i="22"/>
  <c r="L45" i="22"/>
  <c r="G17" i="22"/>
  <c r="J17" i="22"/>
  <c r="B44" i="22"/>
  <c r="H17" i="22"/>
  <c r="P17" i="22" s="1"/>
  <c r="F44" i="22"/>
  <c r="O37" i="22"/>
  <c r="G38" i="22"/>
  <c r="F31" i="22"/>
  <c r="E31" i="22"/>
  <c r="E22" i="22"/>
  <c r="B31" i="22"/>
  <c r="N46" i="22"/>
  <c r="E42" i="22"/>
  <c r="L31" i="22"/>
  <c r="L37" i="22"/>
  <c r="E17" i="22"/>
  <c r="N44" i="22"/>
  <c r="H46" i="22"/>
  <c r="D22" i="22"/>
  <c r="L42" i="22"/>
  <c r="D17" i="22"/>
  <c r="F37" i="22"/>
  <c r="G42" i="22"/>
  <c r="O31" i="22"/>
  <c r="M38" i="22"/>
  <c r="J23" i="22"/>
  <c r="G44" i="22"/>
  <c r="C31" i="22"/>
  <c r="D42" i="22"/>
  <c r="N22" i="22"/>
  <c r="E46" i="22"/>
  <c r="B46" i="22"/>
  <c r="F22" i="22"/>
  <c r="S20" i="9"/>
  <c r="M35" i="9"/>
  <c r="H55" i="9"/>
  <c r="R30" i="10"/>
  <c r="R34" i="11"/>
  <c r="K53" i="11"/>
  <c r="M30" i="5"/>
  <c r="K46" i="5"/>
  <c r="R35" i="9"/>
  <c r="K55" i="9"/>
  <c r="K47" i="10"/>
  <c r="T17" i="10"/>
  <c r="A2" i="13"/>
  <c r="A2" i="12"/>
  <c r="E36" i="11"/>
  <c r="E32" i="10"/>
  <c r="E37" i="12" s="1"/>
  <c r="A2" i="11"/>
  <c r="A2" i="10"/>
  <c r="F36" i="11"/>
  <c r="F32" i="10"/>
  <c r="F37" i="12" s="1"/>
  <c r="J32" i="10"/>
  <c r="J37" i="12" s="1"/>
  <c r="J36" i="11"/>
  <c r="D36" i="11"/>
  <c r="D32" i="10"/>
  <c r="D37" i="12" s="1"/>
  <c r="H32" i="10"/>
  <c r="H37" i="12" s="1"/>
  <c r="H36" i="11"/>
  <c r="I36" i="11"/>
  <c r="I32" i="10"/>
  <c r="I37" i="12" s="1"/>
  <c r="A19" i="10"/>
  <c r="A21" i="11"/>
  <c r="A32" i="10"/>
  <c r="A36" i="11"/>
  <c r="G36" i="11"/>
  <c r="G32" i="10"/>
  <c r="G37" i="12" s="1"/>
  <c r="K36" i="11"/>
  <c r="K32" i="10"/>
  <c r="K37" i="12" s="1"/>
  <c r="U20" i="9"/>
  <c r="A30" i="10"/>
  <c r="M34" i="11"/>
  <c r="M38" i="4"/>
  <c r="Q19" i="11"/>
  <c r="U17" i="10"/>
  <c r="A17" i="10"/>
  <c r="S17" i="10"/>
  <c r="H62" i="4"/>
  <c r="U19" i="11"/>
  <c r="S19" i="11"/>
  <c r="T19" i="11"/>
  <c r="R30" i="5"/>
  <c r="T16" i="5"/>
  <c r="H46" i="5"/>
  <c r="R38" i="4"/>
  <c r="S24" i="4"/>
  <c r="M44" i="3"/>
  <c r="R44" i="3"/>
  <c r="S16" i="5"/>
  <c r="U16" i="5"/>
  <c r="T24" i="4"/>
  <c r="U24" i="4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3" i="1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3" i="3"/>
  <c r="K26" i="3"/>
  <c r="E26" i="3"/>
  <c r="F26" i="3"/>
  <c r="H26" i="3"/>
  <c r="I26" i="3"/>
  <c r="J26" i="3"/>
  <c r="L26" i="3"/>
  <c r="M26" i="3"/>
  <c r="N26" i="3"/>
  <c r="O26" i="3"/>
  <c r="P26" i="3"/>
  <c r="R26" i="3"/>
  <c r="D26" i="3"/>
  <c r="D46" i="3"/>
  <c r="E46" i="3"/>
  <c r="F46" i="3"/>
  <c r="G46" i="3"/>
  <c r="H46" i="3"/>
  <c r="I46" i="3"/>
  <c r="J46" i="3"/>
  <c r="K46" i="3"/>
  <c r="B57" i="3"/>
  <c r="C57" i="3" s="1"/>
  <c r="B10" i="3"/>
  <c r="B3" i="3"/>
  <c r="U2" i="3"/>
  <c r="T2" i="3"/>
  <c r="D2" i="3"/>
  <c r="E2" i="3"/>
  <c r="F2" i="3"/>
  <c r="H2" i="3"/>
  <c r="I2" i="3"/>
  <c r="J2" i="3"/>
  <c r="K2" i="3"/>
  <c r="L2" i="3"/>
  <c r="M2" i="3"/>
  <c r="N2" i="3"/>
  <c r="O2" i="3"/>
  <c r="P2" i="3"/>
  <c r="R2" i="3"/>
  <c r="S2" i="3"/>
  <c r="A2" i="3"/>
  <c r="A10" i="3"/>
  <c r="A3" i="3"/>
  <c r="A28" i="3"/>
  <c r="A46" i="3"/>
  <c r="H51" i="1"/>
  <c r="H73" i="1"/>
  <c r="H55" i="1"/>
  <c r="H61" i="1"/>
  <c r="H58" i="1"/>
  <c r="H64" i="1"/>
  <c r="H71" i="1"/>
  <c r="H60" i="1"/>
  <c r="H68" i="1"/>
  <c r="H57" i="1"/>
  <c r="H63" i="1"/>
  <c r="H65" i="1"/>
  <c r="H67" i="1"/>
  <c r="H50" i="1"/>
  <c r="H52" i="1"/>
  <c r="H53" i="1"/>
  <c r="H49" i="1"/>
  <c r="E74" i="1"/>
  <c r="F74" i="1"/>
  <c r="G74" i="1"/>
  <c r="I74" i="1"/>
  <c r="J74" i="1"/>
  <c r="D74" i="1"/>
  <c r="L45" i="1"/>
  <c r="G45" i="1"/>
  <c r="H45" i="1"/>
  <c r="I45" i="1"/>
  <c r="J45" i="1"/>
  <c r="K45" i="1"/>
  <c r="N45" i="1"/>
  <c r="O45" i="1"/>
  <c r="P45" i="1"/>
  <c r="Q45" i="1"/>
  <c r="F45" i="1"/>
  <c r="A42" i="1"/>
  <c r="C42" i="1" s="1"/>
  <c r="E29" i="1"/>
  <c r="F29" i="1"/>
  <c r="H29" i="1"/>
  <c r="I29" i="1"/>
  <c r="J29" i="1"/>
  <c r="K29" i="1"/>
  <c r="L29" i="1"/>
  <c r="M29" i="1"/>
  <c r="N29" i="1"/>
  <c r="O29" i="1"/>
  <c r="P29" i="1"/>
  <c r="R29" i="1"/>
  <c r="D29" i="1"/>
  <c r="K46" i="22" l="1"/>
  <c r="K23" i="22"/>
  <c r="P23" i="22"/>
  <c r="P42" i="22"/>
  <c r="P37" i="22"/>
  <c r="C3" i="3"/>
  <c r="K17" i="22"/>
  <c r="K44" i="22"/>
  <c r="K31" i="22"/>
  <c r="P45" i="22"/>
  <c r="K74" i="1"/>
  <c r="C10" i="3"/>
  <c r="K22" i="22"/>
  <c r="P22" i="22"/>
  <c r="P38" i="22"/>
  <c r="O13" i="22"/>
  <c r="N35" i="22"/>
  <c r="O12" i="22"/>
  <c r="M35" i="22"/>
  <c r="O10" i="22"/>
  <c r="M34" i="22"/>
  <c r="O9" i="22"/>
  <c r="O16" i="22"/>
  <c r="L48" i="22"/>
  <c r="I32" i="22"/>
  <c r="H26" i="22"/>
  <c r="G20" i="22"/>
  <c r="F14" i="22"/>
  <c r="N53" i="22"/>
  <c r="M9" i="22"/>
  <c r="L7" i="22"/>
  <c r="N36" i="22"/>
  <c r="L54" i="22"/>
  <c r="J51" i="22"/>
  <c r="H40" i="22"/>
  <c r="N60" i="22"/>
  <c r="M12" i="22"/>
  <c r="L13" i="22"/>
  <c r="I61" i="22"/>
  <c r="H55" i="22"/>
  <c r="G49" i="22"/>
  <c r="F43" i="22"/>
  <c r="L60" i="22"/>
  <c r="J49" i="22"/>
  <c r="G32" i="22"/>
  <c r="F26" i="22"/>
  <c r="M27" i="22"/>
  <c r="L43" i="22"/>
  <c r="J32" i="22"/>
  <c r="I27" i="22"/>
  <c r="H21" i="22"/>
  <c r="L25" i="22"/>
  <c r="H12" i="22"/>
  <c r="F21" i="22"/>
  <c r="E11" i="22"/>
  <c r="D6" i="22"/>
  <c r="B60" i="22"/>
  <c r="C24" i="22"/>
  <c r="J36" i="22"/>
  <c r="C61" i="22"/>
  <c r="G51" i="22"/>
  <c r="O61" i="22"/>
  <c r="N59" i="22"/>
  <c r="O60" i="22"/>
  <c r="M59" i="22"/>
  <c r="O58" i="22"/>
  <c r="M58" i="22"/>
  <c r="O57" i="22"/>
  <c r="N57" i="22"/>
  <c r="M61" i="22"/>
  <c r="M29" i="22"/>
  <c r="N25" i="22"/>
  <c r="L32" i="22"/>
  <c r="J29" i="22"/>
  <c r="I16" i="22"/>
  <c r="H10" i="22"/>
  <c r="F62" i="22"/>
  <c r="E57" i="22"/>
  <c r="L55" i="22"/>
  <c r="J52" i="22"/>
  <c r="N24" i="22"/>
  <c r="J35" i="22"/>
  <c r="I30" i="22"/>
  <c r="H24" i="22"/>
  <c r="L61" i="22"/>
  <c r="J50" i="22"/>
  <c r="H39" i="22"/>
  <c r="G33" i="22"/>
  <c r="F27" i="22"/>
  <c r="N27" i="22"/>
  <c r="J33" i="22"/>
  <c r="I28" i="22"/>
  <c r="G16" i="22"/>
  <c r="M19" i="22"/>
  <c r="L27" i="22"/>
  <c r="J16" i="22"/>
  <c r="O53" i="22"/>
  <c r="N55" i="22"/>
  <c r="O52" i="22"/>
  <c r="M55" i="22"/>
  <c r="O50" i="22"/>
  <c r="M54" i="22"/>
  <c r="O49" i="22"/>
  <c r="O56" i="22"/>
  <c r="M57" i="22"/>
  <c r="O51" i="22"/>
  <c r="N21" i="22"/>
  <c r="L24" i="22"/>
  <c r="J21" i="22"/>
  <c r="I8" i="22"/>
  <c r="G60" i="22"/>
  <c r="F54" i="22"/>
  <c r="E49" i="22"/>
  <c r="N29" i="22"/>
  <c r="L47" i="22"/>
  <c r="N20" i="22"/>
  <c r="L30" i="22"/>
  <c r="J27" i="22"/>
  <c r="H16" i="22"/>
  <c r="P16" i="22" s="1"/>
  <c r="M36" i="22"/>
  <c r="L53" i="22"/>
  <c r="G25" i="22"/>
  <c r="O62" i="22"/>
  <c r="L36" i="22"/>
  <c r="J25" i="22"/>
  <c r="I20" i="22"/>
  <c r="H14" i="22"/>
  <c r="G8" i="22"/>
  <c r="O15" i="22"/>
  <c r="M15" i="22"/>
  <c r="L19" i="22"/>
  <c r="J8" i="22"/>
  <c r="H61" i="22"/>
  <c r="G55" i="22"/>
  <c r="I63" i="22"/>
  <c r="O29" i="22"/>
  <c r="N43" i="22"/>
  <c r="O28" i="22"/>
  <c r="M43" i="22"/>
  <c r="O26" i="22"/>
  <c r="O25" i="22"/>
  <c r="O32" i="22"/>
  <c r="N54" i="22"/>
  <c r="N9" i="22"/>
  <c r="J61" i="22"/>
  <c r="I48" i="22"/>
  <c r="G36" i="22"/>
  <c r="F30" i="22"/>
  <c r="O27" i="22"/>
  <c r="N52" i="22"/>
  <c r="N8" i="22"/>
  <c r="L6" i="22"/>
  <c r="I62" i="22"/>
  <c r="H56" i="22"/>
  <c r="O43" i="22"/>
  <c r="M20" i="22"/>
  <c r="L29" i="22"/>
  <c r="J18" i="22"/>
  <c r="I13" i="22"/>
  <c r="H7" i="22"/>
  <c r="F59" i="22"/>
  <c r="M60" i="22"/>
  <c r="N11" i="22"/>
  <c r="L12" i="22"/>
  <c r="I60" i="22"/>
  <c r="H54" i="22"/>
  <c r="G48" i="22"/>
  <c r="N41" i="22"/>
  <c r="L59" i="22"/>
  <c r="O21" i="22"/>
  <c r="O20" i="22"/>
  <c r="O18" i="22"/>
  <c r="M41" i="22"/>
  <c r="L56" i="22"/>
  <c r="I40" i="22"/>
  <c r="G28" i="22"/>
  <c r="O6" i="22"/>
  <c r="L15" i="22"/>
  <c r="L62" i="22"/>
  <c r="I54" i="22"/>
  <c r="L21" i="22"/>
  <c r="H63" i="22"/>
  <c r="F51" i="22"/>
  <c r="N7" i="22"/>
  <c r="I52" i="22"/>
  <c r="G40" i="22"/>
  <c r="N33" i="22"/>
  <c r="J48" i="22"/>
  <c r="I11" i="22"/>
  <c r="M40" i="22"/>
  <c r="H35" i="22"/>
  <c r="F12" i="22"/>
  <c r="D54" i="22"/>
  <c r="C41" i="22"/>
  <c r="B28" i="22"/>
  <c r="B27" i="22"/>
  <c r="E7" i="22"/>
  <c r="E12" i="22"/>
  <c r="G26" i="22"/>
  <c r="E52" i="22"/>
  <c r="C16" i="22"/>
  <c r="E20" i="22"/>
  <c r="H9" i="22"/>
  <c r="F19" i="22"/>
  <c r="E9" i="22"/>
  <c r="C63" i="22"/>
  <c r="B58" i="22"/>
  <c r="L41" i="22"/>
  <c r="D10" i="22"/>
  <c r="C50" i="22"/>
  <c r="J63" i="22"/>
  <c r="G62" i="22"/>
  <c r="F18" i="22"/>
  <c r="E8" i="22"/>
  <c r="C62" i="22"/>
  <c r="B57" i="22"/>
  <c r="L9" i="22"/>
  <c r="D26" i="22"/>
  <c r="D63" i="22"/>
  <c r="L34" i="22"/>
  <c r="H20" i="22"/>
  <c r="P20" i="22" s="1"/>
  <c r="F25" i="22"/>
  <c r="E14" i="22"/>
  <c r="D9" i="22"/>
  <c r="B63" i="22"/>
  <c r="B54" i="22"/>
  <c r="G54" i="22"/>
  <c r="O54" i="22"/>
  <c r="I47" i="22"/>
  <c r="G18" i="22"/>
  <c r="D24" i="22"/>
  <c r="C19" i="22"/>
  <c r="L26" i="22"/>
  <c r="C18" i="22"/>
  <c r="N63" i="22"/>
  <c r="M63" i="22"/>
  <c r="M62" i="22"/>
  <c r="N61" i="22"/>
  <c r="M33" i="22"/>
  <c r="L40" i="22"/>
  <c r="I24" i="22"/>
  <c r="G12" i="22"/>
  <c r="J60" i="22"/>
  <c r="M52" i="22"/>
  <c r="J58" i="22"/>
  <c r="H47" i="22"/>
  <c r="F35" i="22"/>
  <c r="L52" i="22"/>
  <c r="I36" i="22"/>
  <c r="G24" i="22"/>
  <c r="J40" i="22"/>
  <c r="H53" i="22"/>
  <c r="P53" i="22" s="1"/>
  <c r="M18" i="22"/>
  <c r="G53" i="22"/>
  <c r="E62" i="22"/>
  <c r="C33" i="22"/>
  <c r="B20" i="22"/>
  <c r="B11" i="22"/>
  <c r="D34" i="22"/>
  <c r="C34" i="22"/>
  <c r="I58" i="22"/>
  <c r="G13" i="22"/>
  <c r="E43" i="22"/>
  <c r="B43" i="22"/>
  <c r="D50" i="22"/>
  <c r="J39" i="22"/>
  <c r="G50" i="22"/>
  <c r="F10" i="22"/>
  <c r="D60" i="22"/>
  <c r="C55" i="22"/>
  <c r="B50" i="22"/>
  <c r="J62" i="22"/>
  <c r="B61" i="22"/>
  <c r="G47" i="22"/>
  <c r="F9" i="22"/>
  <c r="D59" i="22"/>
  <c r="C54" i="22"/>
  <c r="B49" i="22"/>
  <c r="J14" i="22"/>
  <c r="K14" i="22" s="1"/>
  <c r="C53" i="22"/>
  <c r="D15" i="22"/>
  <c r="J55" i="22"/>
  <c r="G59" i="22"/>
  <c r="F16" i="22"/>
  <c r="E6" i="22"/>
  <c r="C60" i="22"/>
  <c r="B55" i="22"/>
  <c r="G29" i="22"/>
  <c r="M48" i="22"/>
  <c r="I25" i="22"/>
  <c r="F63" i="22"/>
  <c r="E29" i="22"/>
  <c r="D16" i="22"/>
  <c r="C11" i="22"/>
  <c r="J28" i="22"/>
  <c r="B29" i="22"/>
  <c r="N51" i="22"/>
  <c r="M51" i="22"/>
  <c r="M50" i="22"/>
  <c r="O48" i="22"/>
  <c r="O30" i="22"/>
  <c r="L16" i="22"/>
  <c r="H58" i="22"/>
  <c r="M25" i="22"/>
  <c r="I14" i="22"/>
  <c r="M28" i="22"/>
  <c r="J34" i="22"/>
  <c r="O39" i="22"/>
  <c r="L28" i="22"/>
  <c r="I12" i="22"/>
  <c r="F58" i="22"/>
  <c r="M11" i="22"/>
  <c r="J24" i="22"/>
  <c r="L57" i="22"/>
  <c r="G39" i="22"/>
  <c r="E53" i="22"/>
  <c r="C25" i="22"/>
  <c r="B12" i="22"/>
  <c r="M10" i="22"/>
  <c r="C29" i="22"/>
  <c r="I39" i="22"/>
  <c r="F57" i="22"/>
  <c r="E34" i="22"/>
  <c r="D29" i="22"/>
  <c r="B19" i="22"/>
  <c r="D18" i="22"/>
  <c r="J20" i="22"/>
  <c r="E60" i="22"/>
  <c r="D52" i="22"/>
  <c r="C47" i="22"/>
  <c r="B40" i="22"/>
  <c r="B13" i="22"/>
  <c r="J15" i="22"/>
  <c r="G35" i="22"/>
  <c r="E59" i="22"/>
  <c r="D51" i="22"/>
  <c r="B41" i="22"/>
  <c r="I9" i="22"/>
  <c r="C21" i="22"/>
  <c r="C26" i="22"/>
  <c r="F7" i="22"/>
  <c r="D57" i="22"/>
  <c r="C52" i="22"/>
  <c r="B47" i="22"/>
  <c r="H60" i="22"/>
  <c r="P60" i="22" s="1"/>
  <c r="F49" i="22"/>
  <c r="E21" i="22"/>
  <c r="D8" i="22"/>
  <c r="B62" i="22"/>
  <c r="H59" i="22"/>
  <c r="N47" i="22"/>
  <c r="M47" i="22"/>
  <c r="O40" i="22"/>
  <c r="O7" i="22"/>
  <c r="L8" i="22"/>
  <c r="H50" i="22"/>
  <c r="M21" i="22"/>
  <c r="N62" i="22"/>
  <c r="L14" i="22"/>
  <c r="I6" i="22"/>
  <c r="M24" i="22"/>
  <c r="J26" i="22"/>
  <c r="K26" i="22" s="1"/>
  <c r="H15" i="22"/>
  <c r="P15" i="22" s="1"/>
  <c r="O19" i="22"/>
  <c r="L20" i="22"/>
  <c r="H62" i="22"/>
  <c r="P62" i="22" s="1"/>
  <c r="F50" i="22"/>
  <c r="M7" i="22"/>
  <c r="I59" i="22"/>
  <c r="G27" i="22"/>
  <c r="D30" i="22"/>
  <c r="C40" i="22"/>
  <c r="B56" i="22"/>
  <c r="O14" i="22"/>
  <c r="E26" i="22"/>
  <c r="D21" i="22"/>
  <c r="I50" i="22"/>
  <c r="B53" i="22"/>
  <c r="I57" i="22"/>
  <c r="E51" i="22"/>
  <c r="C39" i="22"/>
  <c r="B34" i="22"/>
  <c r="G61" i="22"/>
  <c r="B8" i="22"/>
  <c r="N56" i="22"/>
  <c r="I55" i="22"/>
  <c r="E50" i="22"/>
  <c r="D43" i="22"/>
  <c r="B33" i="22"/>
  <c r="B48" i="22"/>
  <c r="J12" i="22"/>
  <c r="E56" i="22"/>
  <c r="D49" i="22"/>
  <c r="M30" i="22"/>
  <c r="O8" i="22"/>
  <c r="N30" i="22"/>
  <c r="H18" i="22"/>
  <c r="P18" i="22" s="1"/>
  <c r="F6" i="22"/>
  <c r="L63" i="22"/>
  <c r="N28" i="22"/>
  <c r="J43" i="22"/>
  <c r="H32" i="22"/>
  <c r="M8" i="22"/>
  <c r="I53" i="22"/>
  <c r="G41" i="22"/>
  <c r="N34" i="22"/>
  <c r="J41" i="22"/>
  <c r="H30" i="22"/>
  <c r="O59" i="22"/>
  <c r="L35" i="22"/>
  <c r="I43" i="22"/>
  <c r="H13" i="22"/>
  <c r="P13" i="22" s="1"/>
  <c r="I41" i="22"/>
  <c r="F60" i="22"/>
  <c r="E27" i="22"/>
  <c r="D14" i="22"/>
  <c r="B52" i="22"/>
  <c r="B59" i="22"/>
  <c r="F40" i="22"/>
  <c r="N14" i="22"/>
  <c r="H33" i="22"/>
  <c r="F20" i="22"/>
  <c r="E10" i="22"/>
  <c r="C56" i="22"/>
  <c r="G21" i="22"/>
  <c r="B16" i="22"/>
  <c r="M32" i="22"/>
  <c r="I15" i="22"/>
  <c r="F56" i="22"/>
  <c r="E33" i="22"/>
  <c r="D28" i="22"/>
  <c r="B18" i="22"/>
  <c r="E58" i="22"/>
  <c r="F36" i="22"/>
  <c r="N10" i="22"/>
  <c r="I10" i="22"/>
  <c r="F55" i="22"/>
  <c r="E32" i="22"/>
  <c r="D27" i="22"/>
  <c r="N48" i="22"/>
  <c r="I26" i="22"/>
  <c r="G6" i="22"/>
  <c r="D33" i="22"/>
  <c r="C28" i="22"/>
  <c r="L58" i="22"/>
  <c r="C58" i="22"/>
  <c r="J54" i="22"/>
  <c r="K54" i="22" s="1"/>
  <c r="G58" i="22"/>
  <c r="F15" i="22"/>
  <c r="D48" i="22"/>
  <c r="C43" i="22"/>
  <c r="B14" i="22"/>
  <c r="O41" i="22"/>
  <c r="M53" i="22"/>
  <c r="J13" i="22"/>
  <c r="G52" i="22"/>
  <c r="E41" i="22"/>
  <c r="L39" i="22"/>
  <c r="N16" i="22"/>
  <c r="J19" i="22"/>
  <c r="H8" i="22"/>
  <c r="P8" i="22" s="1"/>
  <c r="I29" i="22"/>
  <c r="N19" i="22"/>
  <c r="H6" i="22"/>
  <c r="N58" i="22"/>
  <c r="L11" i="22"/>
  <c r="I35" i="22"/>
  <c r="G63" i="22"/>
  <c r="I18" i="22"/>
  <c r="F47" i="22"/>
  <c r="E19" i="22"/>
  <c r="C57" i="22"/>
  <c r="B51" i="22"/>
  <c r="F8" i="22"/>
  <c r="F61" i="22"/>
  <c r="L50" i="22"/>
  <c r="H11" i="22"/>
  <c r="F11" i="22"/>
  <c r="D61" i="22"/>
  <c r="C48" i="22"/>
  <c r="F28" i="22"/>
  <c r="M14" i="22"/>
  <c r="H51" i="22"/>
  <c r="P51" i="22" s="1"/>
  <c r="E25" i="22"/>
  <c r="M49" i="22"/>
  <c r="O47" i="22"/>
  <c r="O63" i="22"/>
  <c r="N15" i="22"/>
  <c r="J56" i="22"/>
  <c r="F33" i="22"/>
  <c r="B35" i="22"/>
  <c r="E48" i="22"/>
  <c r="C7" i="22"/>
  <c r="E28" i="22"/>
  <c r="G10" i="22"/>
  <c r="D11" i="22"/>
  <c r="I49" i="22"/>
  <c r="D47" i="22"/>
  <c r="H19" i="22"/>
  <c r="P19" i="22" s="1"/>
  <c r="D56" i="22"/>
  <c r="B30" i="22"/>
  <c r="N39" i="22"/>
  <c r="M13" i="22"/>
  <c r="M16" i="22"/>
  <c r="J57" i="22"/>
  <c r="K57" i="22" s="1"/>
  <c r="I51" i="22"/>
  <c r="E35" i="22"/>
  <c r="G34" i="22"/>
  <c r="F32" i="22"/>
  <c r="C13" i="22"/>
  <c r="B26" i="22"/>
  <c r="D39" i="22"/>
  <c r="F41" i="22"/>
  <c r="C30" i="22"/>
  <c r="D58" i="22"/>
  <c r="I7" i="22"/>
  <c r="D41" i="22"/>
  <c r="B15" i="22"/>
  <c r="C10" i="22"/>
  <c r="G43" i="22"/>
  <c r="D40" i="22"/>
  <c r="O35" i="22"/>
  <c r="O36" i="22"/>
  <c r="N13" i="22"/>
  <c r="J9" i="22"/>
  <c r="I19" i="22"/>
  <c r="D62" i="22"/>
  <c r="E39" i="22"/>
  <c r="E61" i="22"/>
  <c r="F13" i="22"/>
  <c r="B10" i="22"/>
  <c r="N26" i="22"/>
  <c r="F29" i="22"/>
  <c r="C14" i="22"/>
  <c r="B24" i="22"/>
  <c r="H43" i="22"/>
  <c r="D25" i="22"/>
  <c r="B7" i="22"/>
  <c r="B21" i="22"/>
  <c r="G30" i="22"/>
  <c r="D32" i="22"/>
  <c r="N18" i="22"/>
  <c r="M39" i="22"/>
  <c r="J53" i="22"/>
  <c r="J10" i="22"/>
  <c r="K10" i="22" s="1"/>
  <c r="H29" i="22"/>
  <c r="P29" i="22" s="1"/>
  <c r="B32" i="22"/>
  <c r="E18" i="22"/>
  <c r="O11" i="22"/>
  <c r="D36" i="22"/>
  <c r="M56" i="22"/>
  <c r="E40" i="22"/>
  <c r="C6" i="22"/>
  <c r="G15" i="22"/>
  <c r="G19" i="22"/>
  <c r="B6" i="22"/>
  <c r="M6" i="22"/>
  <c r="C59" i="22"/>
  <c r="O34" i="22"/>
  <c r="I56" i="22"/>
  <c r="N12" i="22"/>
  <c r="I21" i="22"/>
  <c r="G56" i="22"/>
  <c r="C49" i="22"/>
  <c r="E63" i="22"/>
  <c r="D53" i="22"/>
  <c r="L49" i="22"/>
  <c r="D20" i="22"/>
  <c r="F53" i="22"/>
  <c r="L10" i="22"/>
  <c r="E24" i="22"/>
  <c r="B25" i="22"/>
  <c r="E54" i="22"/>
  <c r="F52" i="22"/>
  <c r="C36" i="22"/>
  <c r="N40" i="22"/>
  <c r="L33" i="22"/>
  <c r="F24" i="22"/>
  <c r="C51" i="22"/>
  <c r="F48" i="22"/>
  <c r="H34" i="22"/>
  <c r="J59" i="22"/>
  <c r="G57" i="22"/>
  <c r="F34" i="22"/>
  <c r="C9" i="22"/>
  <c r="N32" i="22"/>
  <c r="D13" i="22"/>
  <c r="I34" i="22"/>
  <c r="D12" i="22"/>
  <c r="E15" i="22"/>
  <c r="I33" i="22"/>
  <c r="E16" i="22"/>
  <c r="B9" i="22"/>
  <c r="O55" i="22"/>
  <c r="F39" i="22"/>
  <c r="C20" i="22"/>
  <c r="J47" i="22"/>
  <c r="J30" i="22"/>
  <c r="K30" i="22" s="1"/>
  <c r="E55" i="22"/>
  <c r="C35" i="22"/>
  <c r="D55" i="22"/>
  <c r="O33" i="22"/>
  <c r="J11" i="22"/>
  <c r="G9" i="22"/>
  <c r="N49" i="22"/>
  <c r="H57" i="22"/>
  <c r="B36" i="22"/>
  <c r="L18" i="22"/>
  <c r="C32" i="22"/>
  <c r="H28" i="22"/>
  <c r="H49" i="22"/>
  <c r="D35" i="22"/>
  <c r="M26" i="22"/>
  <c r="E47" i="22"/>
  <c r="C12" i="22"/>
  <c r="J6" i="22"/>
  <c r="J7" i="22"/>
  <c r="K7" i="22" s="1"/>
  <c r="C27" i="22"/>
  <c r="D7" i="22"/>
  <c r="G14" i="22"/>
  <c r="D19" i="22"/>
  <c r="C8" i="22"/>
  <c r="G7" i="22"/>
  <c r="H52" i="22"/>
  <c r="P52" i="22" s="1"/>
  <c r="N6" i="22"/>
  <c r="O24" i="22"/>
  <c r="H25" i="22"/>
  <c r="P25" i="22" s="1"/>
  <c r="E30" i="22"/>
  <c r="G11" i="22"/>
  <c r="B39" i="22"/>
  <c r="H48" i="22"/>
  <c r="C15" i="22"/>
  <c r="E36" i="22"/>
  <c r="L51" i="22"/>
  <c r="H27" i="22"/>
  <c r="P27" i="22" s="1"/>
  <c r="E13" i="22"/>
  <c r="N50" i="22"/>
  <c r="H36" i="22"/>
  <c r="H41" i="22"/>
  <c r="P41" i="22" s="1"/>
  <c r="E74" i="26"/>
  <c r="E10" i="26"/>
  <c r="D44" i="26"/>
  <c r="C71" i="26"/>
  <c r="C7" i="26"/>
  <c r="B40" i="26"/>
  <c r="E73" i="26"/>
  <c r="E9" i="26"/>
  <c r="D43" i="26"/>
  <c r="C78" i="26"/>
  <c r="C14" i="26"/>
  <c r="B47" i="26"/>
  <c r="E80" i="26"/>
  <c r="E16" i="26"/>
  <c r="D50" i="26"/>
  <c r="C85" i="26"/>
  <c r="B54" i="26"/>
  <c r="E63" i="26"/>
  <c r="D33" i="26"/>
  <c r="C68" i="26"/>
  <c r="B101" i="26"/>
  <c r="B37" i="26"/>
  <c r="E70" i="26"/>
  <c r="D40" i="26"/>
  <c r="C75" i="26"/>
  <c r="C11" i="26"/>
  <c r="B44" i="26"/>
  <c r="E77" i="26"/>
  <c r="E13" i="26"/>
  <c r="D39" i="26"/>
  <c r="C74" i="26"/>
  <c r="C10" i="26"/>
  <c r="B43" i="26"/>
  <c r="D77" i="26"/>
  <c r="C73" i="26"/>
  <c r="E35" i="26"/>
  <c r="B41" i="26"/>
  <c r="E59" i="26"/>
  <c r="D54" i="26"/>
  <c r="D14" i="26"/>
  <c r="D85" i="26"/>
  <c r="E83" i="26"/>
  <c r="E66" i="26"/>
  <c r="D100" i="26"/>
  <c r="D36" i="26"/>
  <c r="C63" i="26"/>
  <c r="B96" i="26"/>
  <c r="E65" i="26"/>
  <c r="D99" i="26"/>
  <c r="D35" i="26"/>
  <c r="C70" i="26"/>
  <c r="B39" i="26"/>
  <c r="E72" i="26"/>
  <c r="E8" i="26"/>
  <c r="D42" i="26"/>
  <c r="C77" i="26"/>
  <c r="C13" i="26"/>
  <c r="B46" i="26"/>
  <c r="E55" i="26"/>
  <c r="D89" i="26"/>
  <c r="D25" i="26"/>
  <c r="C60" i="26"/>
  <c r="B93" i="26"/>
  <c r="B29" i="26"/>
  <c r="E62" i="26"/>
  <c r="D96" i="26"/>
  <c r="C67" i="26"/>
  <c r="B100" i="26"/>
  <c r="B36" i="26"/>
  <c r="D95" i="26"/>
  <c r="D31" i="26"/>
  <c r="C66" i="26"/>
  <c r="B99" i="26"/>
  <c r="B35" i="26"/>
  <c r="D45" i="26"/>
  <c r="E100" i="26"/>
  <c r="C41" i="26"/>
  <c r="D101" i="26"/>
  <c r="B14" i="26"/>
  <c r="C65" i="26"/>
  <c r="E27" i="26"/>
  <c r="B65" i="26"/>
  <c r="D22" i="26"/>
  <c r="B82" i="26"/>
  <c r="C56" i="26"/>
  <c r="E58" i="26"/>
  <c r="D92" i="26"/>
  <c r="D28" i="26"/>
  <c r="C55" i="26"/>
  <c r="B88" i="26"/>
  <c r="B24" i="26"/>
  <c r="E57" i="26"/>
  <c r="D91" i="26"/>
  <c r="D27" i="26"/>
  <c r="C62" i="26"/>
  <c r="B95" i="26"/>
  <c r="B31" i="26"/>
  <c r="E64" i="26"/>
  <c r="D98" i="26"/>
  <c r="D34" i="26"/>
  <c r="B102" i="26"/>
  <c r="B38" i="26"/>
  <c r="E47" i="26"/>
  <c r="D17" i="26"/>
  <c r="C52" i="26"/>
  <c r="B85" i="26"/>
  <c r="E54" i="26"/>
  <c r="D88" i="26"/>
  <c r="D24" i="26"/>
  <c r="C59" i="26"/>
  <c r="B92" i="26"/>
  <c r="B28" i="26"/>
  <c r="E61" i="26"/>
  <c r="D23" i="26"/>
  <c r="C58" i="26"/>
  <c r="B91" i="26"/>
  <c r="B27" i="26"/>
  <c r="D13" i="26"/>
  <c r="E68" i="26"/>
  <c r="C9" i="26"/>
  <c r="E92" i="26"/>
  <c r="C33" i="26"/>
  <c r="D93" i="26"/>
  <c r="B33" i="26"/>
  <c r="C89" i="26"/>
  <c r="D46" i="26"/>
  <c r="E19" i="26"/>
  <c r="B25" i="26"/>
  <c r="E98" i="26"/>
  <c r="E34" i="26"/>
  <c r="D68" i="26"/>
  <c r="C95" i="26"/>
  <c r="C31" i="26"/>
  <c r="B64" i="26"/>
  <c r="E33" i="26"/>
  <c r="D67" i="26"/>
  <c r="C102" i="26"/>
  <c r="C38" i="26"/>
  <c r="B71" i="26"/>
  <c r="B7" i="26"/>
  <c r="E40" i="26"/>
  <c r="D74" i="26"/>
  <c r="D10" i="26"/>
  <c r="C45" i="26"/>
  <c r="B78" i="26"/>
  <c r="E23" i="26"/>
  <c r="D57" i="26"/>
  <c r="C92" i="26"/>
  <c r="C28" i="26"/>
  <c r="B61" i="26"/>
  <c r="E94" i="26"/>
  <c r="E30" i="26"/>
  <c r="D64" i="26"/>
  <c r="C99" i="26"/>
  <c r="C35" i="26"/>
  <c r="B68" i="26"/>
  <c r="E101" i="26"/>
  <c r="E37" i="26"/>
  <c r="D63" i="26"/>
  <c r="C98" i="26"/>
  <c r="C34" i="26"/>
  <c r="B67" i="26"/>
  <c r="E75" i="26"/>
  <c r="C16" i="26"/>
  <c r="D70" i="26"/>
  <c r="B17" i="26"/>
  <c r="C40" i="26"/>
  <c r="D94" i="26"/>
  <c r="B34" i="26"/>
  <c r="C96" i="26"/>
  <c r="E52" i="26"/>
  <c r="B90" i="26"/>
  <c r="E12" i="26"/>
  <c r="E90" i="26"/>
  <c r="D60" i="26"/>
  <c r="C23" i="26"/>
  <c r="B56" i="26"/>
  <c r="E89" i="26"/>
  <c r="E25" i="26"/>
  <c r="D59" i="26"/>
  <c r="C94" i="26"/>
  <c r="C30" i="26"/>
  <c r="B63" i="26"/>
  <c r="E96" i="26"/>
  <c r="D66" i="26"/>
  <c r="C101" i="26"/>
  <c r="C37" i="26"/>
  <c r="B70" i="26"/>
  <c r="E79" i="26"/>
  <c r="E15" i="26"/>
  <c r="D49" i="26"/>
  <c r="C84" i="26"/>
  <c r="C20" i="26"/>
  <c r="B53" i="26"/>
  <c r="E86" i="26"/>
  <c r="E22" i="26"/>
  <c r="D56" i="26"/>
  <c r="C91" i="26"/>
  <c r="C27" i="26"/>
  <c r="B60" i="26"/>
  <c r="E93" i="26"/>
  <c r="E29" i="26"/>
  <c r="D55" i="26"/>
  <c r="C90" i="26"/>
  <c r="D84" i="26"/>
  <c r="C39" i="26"/>
  <c r="D19" i="26"/>
  <c r="B79" i="26"/>
  <c r="E24" i="26"/>
  <c r="C61" i="26"/>
  <c r="E95" i="26"/>
  <c r="D73" i="26"/>
  <c r="C12" i="26"/>
  <c r="E46" i="26"/>
  <c r="D16" i="26"/>
  <c r="B52" i="26"/>
  <c r="C42" i="26"/>
  <c r="B11" i="26"/>
  <c r="E36" i="26"/>
  <c r="D30" i="26"/>
  <c r="C64" i="26"/>
  <c r="C25" i="26"/>
  <c r="B89" i="26"/>
  <c r="D78" i="26"/>
  <c r="C15" i="26"/>
  <c r="D11" i="26"/>
  <c r="B55" i="26"/>
  <c r="F55" i="26" s="1"/>
  <c r="D90" i="26"/>
  <c r="C53" i="26"/>
  <c r="D65" i="26"/>
  <c r="B77" i="26"/>
  <c r="E38" i="26"/>
  <c r="D8" i="26"/>
  <c r="B20" i="26"/>
  <c r="D79" i="26"/>
  <c r="E43" i="26"/>
  <c r="D102" i="26"/>
  <c r="D37" i="26"/>
  <c r="B58" i="26"/>
  <c r="E44" i="26"/>
  <c r="C49" i="26"/>
  <c r="D52" i="26"/>
  <c r="B80" i="26"/>
  <c r="E49" i="26"/>
  <c r="C86" i="26"/>
  <c r="B23" i="26"/>
  <c r="D82" i="26"/>
  <c r="C29" i="26"/>
  <c r="E71" i="26"/>
  <c r="D41" i="26"/>
  <c r="E14" i="26"/>
  <c r="C83" i="26"/>
  <c r="B12" i="26"/>
  <c r="D71" i="26"/>
  <c r="E11" i="26"/>
  <c r="D38" i="26"/>
  <c r="C72" i="26"/>
  <c r="B98" i="26"/>
  <c r="C88" i="26"/>
  <c r="B22" i="26"/>
  <c r="E82" i="26"/>
  <c r="D20" i="26"/>
  <c r="B72" i="26"/>
  <c r="F72" i="26" s="1"/>
  <c r="E41" i="26"/>
  <c r="C54" i="26"/>
  <c r="B15" i="26"/>
  <c r="D58" i="26"/>
  <c r="E39" i="26"/>
  <c r="D9" i="26"/>
  <c r="B45" i="26"/>
  <c r="C51" i="26"/>
  <c r="E85" i="26"/>
  <c r="D47" i="26"/>
  <c r="B83" i="26"/>
  <c r="C80" i="26"/>
  <c r="C8" i="26"/>
  <c r="B66" i="26"/>
  <c r="B9" i="26"/>
  <c r="B57" i="26"/>
  <c r="E42" i="26"/>
  <c r="D83" i="26"/>
  <c r="C22" i="26"/>
  <c r="E56" i="26"/>
  <c r="C79" i="26"/>
  <c r="B16" i="26"/>
  <c r="D75" i="26"/>
  <c r="E48" i="26"/>
  <c r="C93" i="26"/>
  <c r="B62" i="26"/>
  <c r="C44" i="26"/>
  <c r="E102" i="26"/>
  <c r="D48" i="26"/>
  <c r="B84" i="26"/>
  <c r="E45" i="26"/>
  <c r="C82" i="26"/>
  <c r="B51" i="26"/>
  <c r="B49" i="26"/>
  <c r="E99" i="26"/>
  <c r="E28" i="26"/>
  <c r="D61" i="26"/>
  <c r="D86" i="26"/>
  <c r="E51" i="26"/>
  <c r="D53" i="26"/>
  <c r="D12" i="26"/>
  <c r="E17" i="26"/>
  <c r="E7" i="26"/>
  <c r="B13" i="26"/>
  <c r="C57" i="26"/>
  <c r="C24" i="26"/>
  <c r="D51" i="26"/>
  <c r="E78" i="26"/>
  <c r="B74" i="26"/>
  <c r="F74" i="26" s="1"/>
  <c r="B10" i="26"/>
  <c r="C47" i="26"/>
  <c r="C46" i="26"/>
  <c r="E53" i="26"/>
  <c r="B75" i="26"/>
  <c r="F75" i="26" s="1"/>
  <c r="B42" i="26"/>
  <c r="E91" i="26"/>
  <c r="B48" i="26"/>
  <c r="B94" i="26"/>
  <c r="C100" i="26"/>
  <c r="D80" i="26"/>
  <c r="B59" i="26"/>
  <c r="E67" i="26"/>
  <c r="D29" i="26"/>
  <c r="B8" i="26"/>
  <c r="E88" i="26"/>
  <c r="B30" i="26"/>
  <c r="C36" i="26"/>
  <c r="D15" i="26"/>
  <c r="C48" i="26"/>
  <c r="B73" i="26"/>
  <c r="C43" i="26"/>
  <c r="D7" i="26"/>
  <c r="E60" i="26"/>
  <c r="E84" i="26"/>
  <c r="B86" i="26"/>
  <c r="C50" i="26"/>
  <c r="D62" i="26"/>
  <c r="C17" i="26"/>
  <c r="E50" i="26"/>
  <c r="D72" i="26"/>
  <c r="E31" i="26"/>
  <c r="C19" i="26"/>
  <c r="B19" i="26"/>
  <c r="B50" i="26"/>
  <c r="E20" i="26"/>
  <c r="P44" i="22"/>
  <c r="P31" i="22"/>
  <c r="M6" i="16"/>
  <c r="C11" i="16"/>
  <c r="B11" i="16"/>
  <c r="O87" i="16"/>
  <c r="J17" i="16"/>
  <c r="F74" i="16"/>
  <c r="B45" i="16"/>
  <c r="C37" i="16"/>
  <c r="D95" i="16"/>
  <c r="F81" i="16"/>
  <c r="I81" i="16"/>
  <c r="M7" i="16"/>
  <c r="D64" i="16"/>
  <c r="C94" i="16"/>
  <c r="B24" i="16"/>
  <c r="C15" i="16"/>
  <c r="D48" i="16"/>
  <c r="F37" i="16"/>
  <c r="H97" i="16"/>
  <c r="L27" i="16"/>
  <c r="C10" i="16"/>
  <c r="C35" i="16"/>
  <c r="B15" i="16"/>
  <c r="C6" i="16"/>
  <c r="D29" i="16"/>
  <c r="F10" i="16"/>
  <c r="H69" i="16"/>
  <c r="K93" i="16"/>
  <c r="B10" i="16"/>
  <c r="L54" i="16"/>
  <c r="G37" i="16"/>
  <c r="B80" i="16"/>
  <c r="C85" i="16"/>
  <c r="E69" i="16"/>
  <c r="G96" i="16"/>
  <c r="K17" i="16"/>
  <c r="O37" i="16"/>
  <c r="G69" i="16"/>
  <c r="L15" i="16"/>
  <c r="H49" i="16"/>
  <c r="B55" i="16"/>
  <c r="C49" i="16"/>
  <c r="E17" i="16"/>
  <c r="G8" i="16"/>
  <c r="J27" i="16"/>
  <c r="M44" i="16"/>
  <c r="E97" i="16"/>
  <c r="E37" i="16"/>
  <c r="B34" i="16"/>
  <c r="C26" i="16"/>
  <c r="D72" i="16"/>
  <c r="F57" i="16"/>
  <c r="I42" i="16"/>
  <c r="L70" i="16"/>
  <c r="C75" i="16"/>
  <c r="D21" i="16"/>
  <c r="B25" i="16"/>
  <c r="C16" i="16"/>
  <c r="D53" i="16"/>
  <c r="F39" i="16"/>
  <c r="I7" i="16"/>
  <c r="L37" i="16"/>
  <c r="B63" i="16"/>
  <c r="M72" i="16"/>
  <c r="H91" i="16"/>
  <c r="B7" i="16"/>
  <c r="B90" i="16"/>
  <c r="D7" i="16"/>
  <c r="E88" i="16"/>
  <c r="H37" i="16"/>
  <c r="K54" i="16"/>
  <c r="O73" i="16"/>
  <c r="B73" i="16"/>
  <c r="O55" i="16"/>
  <c r="J59" i="16"/>
  <c r="B65" i="16"/>
  <c r="C64" i="16"/>
  <c r="E38" i="16"/>
  <c r="G38" i="16"/>
  <c r="J61" i="16"/>
  <c r="M79" i="16"/>
  <c r="G26" i="16"/>
  <c r="F55" i="16"/>
  <c r="B46" i="16"/>
  <c r="C38" i="16"/>
  <c r="D96" i="16"/>
  <c r="F82" i="16"/>
  <c r="I83" i="16"/>
  <c r="M17" i="16"/>
  <c r="E32" i="16"/>
  <c r="E57" i="16"/>
  <c r="B37" i="16"/>
  <c r="C27" i="16"/>
  <c r="D79" i="16"/>
  <c r="F63" i="16"/>
  <c r="I51" i="16"/>
  <c r="L75" i="16"/>
  <c r="C22" i="16"/>
  <c r="O89" i="16"/>
  <c r="J97" i="16"/>
  <c r="B16" i="16"/>
  <c r="C7" i="16"/>
  <c r="D32" i="16"/>
  <c r="F16" i="16"/>
  <c r="H73" i="16"/>
  <c r="K97" i="16"/>
  <c r="B53" i="16"/>
  <c r="B17" i="16"/>
  <c r="C8" i="16"/>
  <c r="D37" i="16"/>
  <c r="F17" i="16"/>
  <c r="H74" i="16"/>
  <c r="L7" i="16"/>
  <c r="E15" i="16"/>
  <c r="C47" i="16"/>
  <c r="B13" i="16"/>
  <c r="B97" i="16"/>
  <c r="D22" i="16"/>
  <c r="F8" i="16"/>
  <c r="H59" i="16"/>
  <c r="K82" i="16"/>
  <c r="B31" i="16"/>
  <c r="M37" i="16"/>
  <c r="K81" i="16"/>
  <c r="B78" i="16"/>
  <c r="C79" i="16"/>
  <c r="E64" i="16"/>
  <c r="G81" i="16"/>
  <c r="K7" i="16"/>
  <c r="O24" i="16"/>
  <c r="J89" i="16"/>
  <c r="K37" i="16"/>
  <c r="B69" i="16"/>
  <c r="C66" i="16"/>
  <c r="E42" i="16"/>
  <c r="G42" i="16"/>
  <c r="J69" i="16"/>
  <c r="M92" i="16"/>
  <c r="F47" i="16"/>
  <c r="C61" i="16"/>
  <c r="F25" i="16"/>
  <c r="D42" i="16"/>
  <c r="B23" i="16"/>
  <c r="C14" i="16"/>
  <c r="D47" i="16"/>
  <c r="F32" i="16"/>
  <c r="H95" i="16"/>
  <c r="L24" i="16"/>
  <c r="B95" i="16"/>
  <c r="B74" i="16"/>
  <c r="M76" i="16"/>
  <c r="B88" i="16"/>
  <c r="C99" i="16"/>
  <c r="E81" i="16"/>
  <c r="H31" i="16"/>
  <c r="K42" i="16"/>
  <c r="O69" i="16"/>
  <c r="O8" i="16"/>
  <c r="M42" i="16"/>
  <c r="B79" i="16"/>
  <c r="C81" i="16"/>
  <c r="E65" i="16"/>
  <c r="G86" i="16"/>
  <c r="K10" i="16"/>
  <c r="O25" i="16"/>
  <c r="H47" i="16"/>
  <c r="D94" i="16"/>
  <c r="C34" i="16"/>
  <c r="B33" i="16"/>
  <c r="E80" i="16"/>
  <c r="O23" i="16"/>
  <c r="B14" i="16"/>
  <c r="E41" i="16"/>
  <c r="M46" i="16"/>
  <c r="B6" i="16"/>
  <c r="E23" i="16"/>
  <c r="M20" i="16"/>
  <c r="F7" i="16"/>
  <c r="C17" i="16"/>
  <c r="E24" i="16"/>
  <c r="I52" i="16"/>
  <c r="M94" i="16"/>
  <c r="B29" i="16"/>
  <c r="C31" i="16"/>
  <c r="E7" i="16"/>
  <c r="G19" i="16"/>
  <c r="J76" i="16"/>
  <c r="O42" i="16"/>
  <c r="C93" i="16"/>
  <c r="B77" i="16"/>
  <c r="F56" i="16"/>
  <c r="O64" i="16"/>
  <c r="B56" i="16"/>
  <c r="F9" i="16"/>
  <c r="M81" i="16"/>
  <c r="B47" i="16"/>
  <c r="E87" i="16"/>
  <c r="M47" i="16"/>
  <c r="L17" i="16"/>
  <c r="C30" i="16"/>
  <c r="E46" i="16"/>
  <c r="I98" i="16"/>
  <c r="G66" i="16"/>
  <c r="B87" i="16"/>
  <c r="G70" i="16"/>
  <c r="C46" i="16"/>
  <c r="B66" i="16"/>
  <c r="G10" i="16"/>
  <c r="B41" i="16"/>
  <c r="B57" i="16"/>
  <c r="F87" i="16"/>
  <c r="O72" i="16"/>
  <c r="O17" i="16"/>
  <c r="C40" i="16"/>
  <c r="F40" i="16"/>
  <c r="J37" i="16"/>
  <c r="H17" i="16"/>
  <c r="B49" i="16"/>
  <c r="C57" i="16"/>
  <c r="E48" i="16"/>
  <c r="G97" i="16"/>
  <c r="K64" i="16"/>
  <c r="B42" i="16"/>
  <c r="C24" i="16"/>
  <c r="H24" i="16"/>
  <c r="I69" i="16"/>
  <c r="B98" i="16"/>
  <c r="G40" i="16"/>
  <c r="F72" i="16"/>
  <c r="B89" i="16"/>
  <c r="G17" i="16"/>
  <c r="D17" i="16"/>
  <c r="B26" i="16"/>
  <c r="C55" i="16"/>
  <c r="F64" i="16"/>
  <c r="J75" i="16"/>
  <c r="O97" i="16"/>
  <c r="B61" i="16"/>
  <c r="C69" i="16"/>
  <c r="E71" i="16"/>
  <c r="H42" i="16"/>
  <c r="L42" i="16"/>
  <c r="E79" i="16"/>
  <c r="C97" i="16"/>
  <c r="K6" i="16"/>
  <c r="C23" i="16"/>
  <c r="C65" i="16"/>
  <c r="J28" i="16"/>
  <c r="B64" i="16"/>
  <c r="C52" i="16"/>
  <c r="I97" i="16"/>
  <c r="J57" i="16"/>
  <c r="L64" i="16"/>
  <c r="D71" i="16"/>
  <c r="K38" i="16"/>
  <c r="H23" i="16"/>
  <c r="D24" i="16"/>
  <c r="J64" i="16"/>
  <c r="G7" i="16"/>
  <c r="D6" i="16"/>
  <c r="J29" i="16"/>
  <c r="B32" i="16"/>
  <c r="B58" i="16"/>
  <c r="D80" i="16"/>
  <c r="G49" i="16"/>
  <c r="M22" i="16"/>
  <c r="J24" i="16"/>
  <c r="B93" i="16"/>
  <c r="D56" i="16"/>
  <c r="F69" i="16"/>
  <c r="J7" i="16"/>
  <c r="M64" i="16"/>
  <c r="B86" i="16"/>
  <c r="C51" i="16"/>
  <c r="H34" i="16"/>
  <c r="G18" i="16"/>
  <c r="B8" i="16"/>
  <c r="D81" i="16"/>
  <c r="J42" i="16"/>
  <c r="I24" i="16"/>
  <c r="B18" i="16"/>
  <c r="C9" i="16"/>
  <c r="D38" i="16"/>
  <c r="F24" i="16"/>
  <c r="H79" i="16"/>
  <c r="L14" i="16"/>
  <c r="O57" i="16"/>
  <c r="E22" i="16"/>
  <c r="K53" i="16"/>
  <c r="B38" i="16"/>
  <c r="I8" i="16"/>
  <c r="B39" i="16"/>
  <c r="E30" i="16"/>
  <c r="K24" i="16"/>
  <c r="K69" i="16"/>
  <c r="B30" i="16"/>
  <c r="C19" i="16"/>
  <c r="D63" i="16"/>
  <c r="F42" i="16"/>
  <c r="I20" i="16"/>
  <c r="L43" i="16"/>
  <c r="C41" i="16"/>
  <c r="D39" i="16"/>
  <c r="C78" i="16"/>
  <c r="H64" i="16"/>
  <c r="E56" i="16"/>
  <c r="B48" i="16"/>
  <c r="L39" i="16"/>
  <c r="B71" i="16"/>
  <c r="E89" i="16"/>
  <c r="L86" i="16"/>
  <c r="B21" i="16"/>
  <c r="L97" i="16"/>
  <c r="B40" i="16"/>
  <c r="C32" i="16"/>
  <c r="D86" i="16"/>
  <c r="F71" i="16"/>
  <c r="I64" i="16"/>
  <c r="E62" i="16"/>
  <c r="K84" i="16"/>
  <c r="B96" i="16"/>
  <c r="B70" i="16"/>
  <c r="L81" i="16"/>
  <c r="B81" i="16"/>
  <c r="F41" i="16"/>
  <c r="M24" i="16"/>
  <c r="L69" i="16"/>
  <c r="I27" i="16"/>
  <c r="D55" i="16"/>
  <c r="R55" i="16" s="1"/>
  <c r="D40" i="16"/>
  <c r="C42" i="16"/>
  <c r="G64" i="16"/>
  <c r="O81" i="16"/>
  <c r="K36" i="16"/>
  <c r="C39" i="16"/>
  <c r="E6" i="16"/>
  <c r="B54" i="16"/>
  <c r="C86" i="16"/>
  <c r="I17" i="16"/>
  <c r="I37" i="16"/>
  <c r="F88" i="16"/>
  <c r="C60" i="16"/>
  <c r="B9" i="16"/>
  <c r="C73" i="16"/>
  <c r="F97" i="16"/>
  <c r="K34" i="16"/>
  <c r="C50" i="16"/>
  <c r="D70" i="16"/>
  <c r="F31" i="16"/>
  <c r="H50" i="16"/>
  <c r="J85" i="16"/>
  <c r="M78" i="16"/>
  <c r="F95" i="16"/>
  <c r="I36" i="16"/>
  <c r="M62" i="16"/>
  <c r="B51" i="16"/>
  <c r="C28" i="16"/>
  <c r="D30" i="16"/>
  <c r="F18" i="16"/>
  <c r="G54" i="16"/>
  <c r="J92" i="16"/>
  <c r="M63" i="16"/>
  <c r="O68" i="16"/>
  <c r="M91" i="16"/>
  <c r="M27" i="16"/>
  <c r="L58" i="16"/>
  <c r="K65" i="16"/>
  <c r="J88" i="16"/>
  <c r="J8" i="16"/>
  <c r="I39" i="16"/>
  <c r="H62" i="16"/>
  <c r="G93" i="16"/>
  <c r="O75" i="16"/>
  <c r="O11" i="16"/>
  <c r="M34" i="16"/>
  <c r="L49" i="16"/>
  <c r="K72" i="16"/>
  <c r="J87" i="16"/>
  <c r="J23" i="16"/>
  <c r="I46" i="16"/>
  <c r="H77" i="16"/>
  <c r="G92" i="16"/>
  <c r="O98" i="16"/>
  <c r="O26" i="16"/>
  <c r="M41" i="16"/>
  <c r="L56" i="16"/>
  <c r="K79" i="16"/>
  <c r="K15" i="16"/>
  <c r="J38" i="16"/>
  <c r="I61" i="16"/>
  <c r="H84" i="16"/>
  <c r="H20" i="16"/>
  <c r="G43" i="16"/>
  <c r="O46" i="16"/>
  <c r="M77" i="16"/>
  <c r="L92" i="16"/>
  <c r="L28" i="16"/>
  <c r="K51" i="16"/>
  <c r="J82" i="16"/>
  <c r="I72" i="16"/>
  <c r="M60" i="16"/>
  <c r="D87" i="16"/>
  <c r="B50" i="16"/>
  <c r="C87" i="16"/>
  <c r="G24" i="16"/>
  <c r="K68" i="16"/>
  <c r="C59" i="16"/>
  <c r="D85" i="16"/>
  <c r="F58" i="16"/>
  <c r="H75" i="16"/>
  <c r="K12" i="16"/>
  <c r="O29" i="16"/>
  <c r="G11" i="16"/>
  <c r="I84" i="16"/>
  <c r="O9" i="16"/>
  <c r="B59" i="16"/>
  <c r="C36" i="16"/>
  <c r="D45" i="16"/>
  <c r="F34" i="16"/>
  <c r="H18" i="16"/>
  <c r="K21" i="16"/>
  <c r="M87" i="16"/>
  <c r="O60" i="16"/>
  <c r="M83" i="16"/>
  <c r="M19" i="16"/>
  <c r="L50" i="16"/>
  <c r="K57" i="16"/>
  <c r="J80" i="16"/>
  <c r="I95" i="16"/>
  <c r="I31" i="16"/>
  <c r="H54" i="16"/>
  <c r="G85" i="16"/>
  <c r="O67" i="16"/>
  <c r="M98" i="16"/>
  <c r="M26" i="16"/>
  <c r="L41" i="16"/>
  <c r="K56" i="16"/>
  <c r="J79" i="16"/>
  <c r="J15" i="16"/>
  <c r="I38" i="16"/>
  <c r="H61" i="16"/>
  <c r="G84" i="16"/>
  <c r="O90" i="16"/>
  <c r="O18" i="16"/>
  <c r="M33" i="16"/>
  <c r="L48" i="16"/>
  <c r="K71" i="16"/>
  <c r="J94" i="16"/>
  <c r="J30" i="16"/>
  <c r="I53" i="16"/>
  <c r="H76" i="16"/>
  <c r="H12" i="16"/>
  <c r="G35" i="16"/>
  <c r="O38" i="16"/>
  <c r="M61" i="16"/>
  <c r="L84" i="16"/>
  <c r="L20" i="16"/>
  <c r="K43" i="16"/>
  <c r="J74" i="16"/>
  <c r="I89" i="16"/>
  <c r="I9" i="16"/>
  <c r="H32" i="16"/>
  <c r="G55" i="16"/>
  <c r="M99" i="16"/>
  <c r="L53" i="16"/>
  <c r="K30" i="16"/>
  <c r="J11" i="16"/>
  <c r="H71" i="16"/>
  <c r="G15" i="16"/>
  <c r="F38" i="16"/>
  <c r="E61" i="16"/>
  <c r="D84" i="16"/>
  <c r="D20" i="16"/>
  <c r="M84" i="16"/>
  <c r="L51" i="16"/>
  <c r="J67" i="16"/>
  <c r="H83" i="16"/>
  <c r="H81" i="16"/>
  <c r="D69" i="16"/>
  <c r="E73" i="16"/>
  <c r="B62" i="16"/>
  <c r="D14" i="16"/>
  <c r="G65" i="16"/>
  <c r="L87" i="16"/>
  <c r="C67" i="16"/>
  <c r="E33" i="16"/>
  <c r="F73" i="16"/>
  <c r="I26" i="16"/>
  <c r="K66" i="16"/>
  <c r="O56" i="16"/>
  <c r="G27" i="16"/>
  <c r="J91" i="16"/>
  <c r="O39" i="16"/>
  <c r="B67" i="16"/>
  <c r="C44" i="16"/>
  <c r="D61" i="16"/>
  <c r="F49" i="16"/>
  <c r="H89" i="16"/>
  <c r="K50" i="16"/>
  <c r="O13" i="16"/>
  <c r="O52" i="16"/>
  <c r="M75" i="16"/>
  <c r="M11" i="16"/>
  <c r="L34" i="16"/>
  <c r="K49" i="16"/>
  <c r="J72" i="16"/>
  <c r="I87" i="16"/>
  <c r="I23" i="16"/>
  <c r="H46" i="16"/>
  <c r="G77" i="16"/>
  <c r="O59" i="16"/>
  <c r="M90" i="16"/>
  <c r="M18" i="16"/>
  <c r="L33" i="16"/>
  <c r="K48" i="16"/>
  <c r="J71" i="16"/>
  <c r="I94" i="16"/>
  <c r="I30" i="16"/>
  <c r="H53" i="16"/>
  <c r="G76" i="16"/>
  <c r="O82" i="16"/>
  <c r="O10" i="16"/>
  <c r="M25" i="16"/>
  <c r="L40" i="16"/>
  <c r="K63" i="16"/>
  <c r="J86" i="16"/>
  <c r="J22" i="16"/>
  <c r="I45" i="16"/>
  <c r="H68" i="16"/>
  <c r="G91" i="16"/>
  <c r="O94" i="16"/>
  <c r="O30" i="16"/>
  <c r="M53" i="16"/>
  <c r="L76" i="16"/>
  <c r="L12" i="16"/>
  <c r="K35" i="16"/>
  <c r="J66" i="16"/>
  <c r="I73" i="16"/>
  <c r="H96" i="16"/>
  <c r="H16" i="16"/>
  <c r="G47" i="16"/>
  <c r="M86" i="16"/>
  <c r="N86" i="16" s="1"/>
  <c r="L38" i="16"/>
  <c r="K18" i="16"/>
  <c r="I92" i="16"/>
  <c r="H58" i="16"/>
  <c r="F94" i="16"/>
  <c r="F30" i="16"/>
  <c r="E53" i="16"/>
  <c r="D76" i="16"/>
  <c r="D12" i="16"/>
  <c r="M70" i="16"/>
  <c r="N70" i="16" s="1"/>
  <c r="L22" i="16"/>
  <c r="J52" i="16"/>
  <c r="H57" i="16"/>
  <c r="D97" i="16"/>
  <c r="C18" i="16"/>
  <c r="F98" i="16"/>
  <c r="B72" i="16"/>
  <c r="E14" i="16"/>
  <c r="H7" i="16"/>
  <c r="M32" i="16"/>
  <c r="C77" i="16"/>
  <c r="E47" i="16"/>
  <c r="F89" i="16"/>
  <c r="I56" i="16"/>
  <c r="K94" i="16"/>
  <c r="O85" i="16"/>
  <c r="G50" i="16"/>
  <c r="K20" i="16"/>
  <c r="O88" i="16"/>
  <c r="B75" i="16"/>
  <c r="C53" i="16"/>
  <c r="D77" i="16"/>
  <c r="F65" i="16"/>
  <c r="I11" i="16"/>
  <c r="K78" i="16"/>
  <c r="O40" i="16"/>
  <c r="O44" i="16"/>
  <c r="M67" i="16"/>
  <c r="L98" i="16"/>
  <c r="L26" i="16"/>
  <c r="K41" i="16"/>
  <c r="J56" i="16"/>
  <c r="I79" i="16"/>
  <c r="I15" i="16"/>
  <c r="H38" i="16"/>
  <c r="G61" i="16"/>
  <c r="O51" i="16"/>
  <c r="M82" i="16"/>
  <c r="M10" i="16"/>
  <c r="L25" i="16"/>
  <c r="K40" i="16"/>
  <c r="J63" i="16"/>
  <c r="I86" i="16"/>
  <c r="I22" i="16"/>
  <c r="H45" i="16"/>
  <c r="G68" i="16"/>
  <c r="O74" i="16"/>
  <c r="M89" i="16"/>
  <c r="M9" i="16"/>
  <c r="L32" i="16"/>
  <c r="K55" i="16"/>
  <c r="J78" i="16"/>
  <c r="J14" i="16"/>
  <c r="I29" i="16"/>
  <c r="H60" i="16"/>
  <c r="G83" i="16"/>
  <c r="O86" i="16"/>
  <c r="O22" i="16"/>
  <c r="M45" i="16"/>
  <c r="L68" i="16"/>
  <c r="K91" i="16"/>
  <c r="K27" i="16"/>
  <c r="J58" i="16"/>
  <c r="I65" i="16"/>
  <c r="H88" i="16"/>
  <c r="H8" i="16"/>
  <c r="G39" i="16"/>
  <c r="M71" i="16"/>
  <c r="L23" i="16"/>
  <c r="J99" i="16"/>
  <c r="I80" i="16"/>
  <c r="H27" i="16"/>
  <c r="F86" i="16"/>
  <c r="F22" i="16"/>
  <c r="E45" i="16"/>
  <c r="D13" i="16"/>
  <c r="B22" i="16"/>
  <c r="B82" i="16"/>
  <c r="E31" i="16"/>
  <c r="H43" i="16"/>
  <c r="M69" i="16"/>
  <c r="C92" i="16"/>
  <c r="E63" i="16"/>
  <c r="G9" i="16"/>
  <c r="I82" i="16"/>
  <c r="L45" i="16"/>
  <c r="E96" i="16"/>
  <c r="G80" i="16"/>
  <c r="K98" i="16"/>
  <c r="B19" i="16"/>
  <c r="B83" i="16"/>
  <c r="C62" i="16"/>
  <c r="D88" i="16"/>
  <c r="F80" i="16"/>
  <c r="I67" i="16"/>
  <c r="L30" i="16"/>
  <c r="O99" i="16"/>
  <c r="O36" i="16"/>
  <c r="M59" i="16"/>
  <c r="L90" i="16"/>
  <c r="L18" i="16"/>
  <c r="K33" i="16"/>
  <c r="J48" i="16"/>
  <c r="I71" i="16"/>
  <c r="H94" i="16"/>
  <c r="H30" i="16"/>
  <c r="G53" i="16"/>
  <c r="O43" i="16"/>
  <c r="M74" i="16"/>
  <c r="L89" i="16"/>
  <c r="L9" i="16"/>
  <c r="K32" i="16"/>
  <c r="J55" i="16"/>
  <c r="I78" i="16"/>
  <c r="I14" i="16"/>
  <c r="H29" i="16"/>
  <c r="G60" i="16"/>
  <c r="O66" i="16"/>
  <c r="M73" i="16"/>
  <c r="L96" i="16"/>
  <c r="L16" i="16"/>
  <c r="K47" i="16"/>
  <c r="J70" i="16"/>
  <c r="J6" i="16"/>
  <c r="I21" i="16"/>
  <c r="H52" i="16"/>
  <c r="G75" i="16"/>
  <c r="O78" i="16"/>
  <c r="O14" i="16"/>
  <c r="M29" i="16"/>
  <c r="L60" i="16"/>
  <c r="K83" i="16"/>
  <c r="K19" i="16"/>
  <c r="J50" i="16"/>
  <c r="F90" i="16"/>
  <c r="C76" i="16"/>
  <c r="B94" i="16"/>
  <c r="E49" i="16"/>
  <c r="J13" i="16"/>
  <c r="O7" i="16"/>
  <c r="D8" i="16"/>
  <c r="E78" i="16"/>
  <c r="G25" i="16"/>
  <c r="J12" i="16"/>
  <c r="L71" i="16"/>
  <c r="F33" i="16"/>
  <c r="H35" i="16"/>
  <c r="L29" i="16"/>
  <c r="B27" i="16"/>
  <c r="B91" i="16"/>
  <c r="C70" i="16"/>
  <c r="E8" i="16"/>
  <c r="F96" i="16"/>
  <c r="I96" i="16"/>
  <c r="L59" i="16"/>
  <c r="O92" i="16"/>
  <c r="O28" i="16"/>
  <c r="M51" i="16"/>
  <c r="L82" i="16"/>
  <c r="L10" i="16"/>
  <c r="K25" i="16"/>
  <c r="J40" i="16"/>
  <c r="I63" i="16"/>
  <c r="H86" i="16"/>
  <c r="H22" i="16"/>
  <c r="G45" i="16"/>
  <c r="O35" i="16"/>
  <c r="M66" i="16"/>
  <c r="L73" i="16"/>
  <c r="K96" i="16"/>
  <c r="K16" i="16"/>
  <c r="J47" i="16"/>
  <c r="I70" i="16"/>
  <c r="I6" i="16"/>
  <c r="H21" i="16"/>
  <c r="G52" i="16"/>
  <c r="O58" i="16"/>
  <c r="M65" i="16"/>
  <c r="L88" i="16"/>
  <c r="L8" i="16"/>
  <c r="K39" i="16"/>
  <c r="J62" i="16"/>
  <c r="I93" i="16"/>
  <c r="I13" i="16"/>
  <c r="H44" i="16"/>
  <c r="G67" i="16"/>
  <c r="O70" i="16"/>
  <c r="O6" i="16"/>
  <c r="M21" i="16"/>
  <c r="L52" i="16"/>
  <c r="K75" i="16"/>
  <c r="I58" i="16"/>
  <c r="E16" i="16"/>
  <c r="C43" i="16"/>
  <c r="E72" i="16"/>
  <c r="J45" i="16"/>
  <c r="O53" i="16"/>
  <c r="C25" i="16"/>
  <c r="D23" i="16"/>
  <c r="E94" i="16"/>
  <c r="G98" i="16"/>
  <c r="J33" i="16"/>
  <c r="M31" i="16"/>
  <c r="F48" i="16"/>
  <c r="H63" i="16"/>
  <c r="L55" i="16"/>
  <c r="B35" i="16"/>
  <c r="C12" i="16"/>
  <c r="C95" i="16"/>
  <c r="E39" i="16"/>
  <c r="G16" i="16"/>
  <c r="J19" i="16"/>
  <c r="L83" i="16"/>
  <c r="O84" i="16"/>
  <c r="O20" i="16"/>
  <c r="M43" i="16"/>
  <c r="L74" i="16"/>
  <c r="N74" i="16" s="1"/>
  <c r="K89" i="16"/>
  <c r="K9" i="16"/>
  <c r="J32" i="16"/>
  <c r="I55" i="16"/>
  <c r="H78" i="16"/>
  <c r="H14" i="16"/>
  <c r="D54" i="16"/>
  <c r="B43" i="16"/>
  <c r="O12" i="16"/>
  <c r="H6" i="16"/>
  <c r="L57" i="16"/>
  <c r="I54" i="16"/>
  <c r="O34" i="16"/>
  <c r="K23" i="16"/>
  <c r="H28" i="16"/>
  <c r="L99" i="16"/>
  <c r="J34" i="16"/>
  <c r="I25" i="16"/>
  <c r="G79" i="16"/>
  <c r="M56" i="16"/>
  <c r="K62" i="16"/>
  <c r="I50" i="16"/>
  <c r="G33" i="16"/>
  <c r="E93" i="16"/>
  <c r="D68" i="16"/>
  <c r="O96" i="16"/>
  <c r="L94" i="16"/>
  <c r="N94" i="16" s="1"/>
  <c r="J9" i="16"/>
  <c r="H11" i="16"/>
  <c r="G6" i="16"/>
  <c r="F21" i="16"/>
  <c r="E52" i="16"/>
  <c r="D75" i="16"/>
  <c r="D11" i="16"/>
  <c r="O47" i="16"/>
  <c r="L78" i="16"/>
  <c r="K60" i="16"/>
  <c r="I90" i="16"/>
  <c r="H55" i="16"/>
  <c r="G21" i="16"/>
  <c r="F52" i="16"/>
  <c r="E75" i="16"/>
  <c r="E11" i="16"/>
  <c r="D34" i="16"/>
  <c r="O45" i="16"/>
  <c r="M23" i="16"/>
  <c r="K99" i="16"/>
  <c r="J49" i="16"/>
  <c r="I28" i="16"/>
  <c r="G41" i="16"/>
  <c r="F59" i="16"/>
  <c r="E90" i="16"/>
  <c r="E18" i="16"/>
  <c r="D33" i="16"/>
  <c r="C48" i="16"/>
  <c r="B68" i="16"/>
  <c r="C45" i="16"/>
  <c r="D62" i="16"/>
  <c r="E86" i="16"/>
  <c r="H65" i="16"/>
  <c r="K52" i="16"/>
  <c r="M8" i="16"/>
  <c r="I16" i="16"/>
  <c r="E82" i="16"/>
  <c r="B12" i="16"/>
  <c r="C54" i="16"/>
  <c r="H90" i="16"/>
  <c r="J43" i="16"/>
  <c r="M93" i="16"/>
  <c r="F46" i="16"/>
  <c r="I18" i="16"/>
  <c r="O95" i="16"/>
  <c r="F76" i="16"/>
  <c r="L46" i="16"/>
  <c r="F83" i="16"/>
  <c r="C13" i="16"/>
  <c r="C68" i="16"/>
  <c r="B85" i="16"/>
  <c r="F15" i="16"/>
  <c r="C20" i="16"/>
  <c r="M35" i="16"/>
  <c r="O91" i="16"/>
  <c r="K88" i="16"/>
  <c r="H93" i="16"/>
  <c r="M57" i="16"/>
  <c r="J54" i="16"/>
  <c r="G59" i="16"/>
  <c r="L44" i="16"/>
  <c r="J26" i="16"/>
  <c r="H80" i="16"/>
  <c r="G71" i="16"/>
  <c r="M30" i="16"/>
  <c r="K46" i="16"/>
  <c r="I35" i="16"/>
  <c r="F78" i="16"/>
  <c r="E85" i="16"/>
  <c r="D60" i="16"/>
  <c r="O80" i="16"/>
  <c r="L79" i="16"/>
  <c r="I91" i="16"/>
  <c r="G90" i="16"/>
  <c r="F93" i="16"/>
  <c r="F13" i="16"/>
  <c r="E44" i="16"/>
  <c r="D67" i="16"/>
  <c r="C98" i="16"/>
  <c r="O32" i="16"/>
  <c r="L63" i="16"/>
  <c r="K44" i="16"/>
  <c r="I75" i="16"/>
  <c r="H39" i="16"/>
  <c r="G13" i="16"/>
  <c r="F44" i="16"/>
  <c r="E67" i="16"/>
  <c r="D98" i="16"/>
  <c r="D26" i="16"/>
  <c r="O31" i="16"/>
  <c r="K85" i="16"/>
  <c r="G29" i="16"/>
  <c r="E10" i="16"/>
  <c r="D78" i="16"/>
  <c r="K95" i="16"/>
  <c r="L11" i="16"/>
  <c r="N11" i="16" s="1"/>
  <c r="K45" i="16"/>
  <c r="M39" i="16"/>
  <c r="N39" i="16" s="1"/>
  <c r="E35" i="16"/>
  <c r="E50" i="16"/>
  <c r="M97" i="16"/>
  <c r="F26" i="16"/>
  <c r="H33" i="16"/>
  <c r="D15" i="16"/>
  <c r="L66" i="16"/>
  <c r="O83" i="16"/>
  <c r="K80" i="16"/>
  <c r="H85" i="16"/>
  <c r="M49" i="16"/>
  <c r="J46" i="16"/>
  <c r="G51" i="16"/>
  <c r="L36" i="16"/>
  <c r="J18" i="16"/>
  <c r="H72" i="16"/>
  <c r="G63" i="16"/>
  <c r="M15" i="16"/>
  <c r="J84" i="16"/>
  <c r="I19" i="16"/>
  <c r="F70" i="16"/>
  <c r="E77" i="16"/>
  <c r="D52" i="16"/>
  <c r="O48" i="16"/>
  <c r="K90" i="16"/>
  <c r="I76" i="16"/>
  <c r="G74" i="16"/>
  <c r="F85" i="16"/>
  <c r="E99" i="16"/>
  <c r="E36" i="16"/>
  <c r="D59" i="16"/>
  <c r="C90" i="16"/>
  <c r="O16" i="16"/>
  <c r="L47" i="16"/>
  <c r="K28" i="16"/>
  <c r="I60" i="16"/>
  <c r="H25" i="16"/>
  <c r="F99" i="16"/>
  <c r="F36" i="16"/>
  <c r="E59" i="16"/>
  <c r="D90" i="16"/>
  <c r="D18" i="16"/>
  <c r="O15" i="16"/>
  <c r="L91" i="16"/>
  <c r="K70" i="16"/>
  <c r="J20" i="16"/>
  <c r="H66" i="16"/>
  <c r="G20" i="16"/>
  <c r="F43" i="16"/>
  <c r="E74" i="16"/>
  <c r="D89" i="16"/>
  <c r="D9" i="16"/>
  <c r="B20" i="16"/>
  <c r="B84" i="16"/>
  <c r="C63" i="16"/>
  <c r="D93" i="16"/>
  <c r="F50" i="16"/>
  <c r="I12" i="16"/>
  <c r="L61" i="16"/>
  <c r="G34" i="16"/>
  <c r="J16" i="16"/>
  <c r="K11" i="16"/>
  <c r="O65" i="16"/>
  <c r="D28" i="16"/>
  <c r="E76" i="16"/>
  <c r="L6" i="16"/>
  <c r="F12" i="16"/>
  <c r="K13" i="16"/>
  <c r="D57" i="16"/>
  <c r="D16" i="16"/>
  <c r="C58" i="16"/>
  <c r="J60" i="16"/>
  <c r="E54" i="16"/>
  <c r="K73" i="16"/>
  <c r="O27" i="16"/>
  <c r="K8" i="16"/>
  <c r="H13" i="16"/>
  <c r="L80" i="16"/>
  <c r="I85" i="16"/>
  <c r="O62" i="16"/>
  <c r="K67" i="16"/>
  <c r="J10" i="16"/>
  <c r="H56" i="16"/>
  <c r="G31" i="16"/>
  <c r="L95" i="16"/>
  <c r="J68" i="16"/>
  <c r="H87" i="16"/>
  <c r="F62" i="16"/>
  <c r="E29" i="16"/>
  <c r="D44" i="16"/>
  <c r="O33" i="16"/>
  <c r="K76" i="16"/>
  <c r="I48" i="16"/>
  <c r="G62" i="16"/>
  <c r="F77" i="16"/>
  <c r="E92" i="16"/>
  <c r="E28" i="16"/>
  <c r="D51" i="16"/>
  <c r="R51" i="16" s="1"/>
  <c r="C82" i="16"/>
  <c r="M96" i="16"/>
  <c r="L35" i="16"/>
  <c r="K14" i="16"/>
  <c r="I44" i="16"/>
  <c r="H10" i="16"/>
  <c r="F92" i="16"/>
  <c r="F28" i="16"/>
  <c r="E51" i="16"/>
  <c r="D82" i="16"/>
  <c r="D10" i="16"/>
  <c r="M95" i="16"/>
  <c r="L77" i="16"/>
  <c r="N77" i="16" s="1"/>
  <c r="K58" i="16"/>
  <c r="I99" i="16"/>
  <c r="H51" i="16"/>
  <c r="G12" i="16"/>
  <c r="F35" i="16"/>
  <c r="E66" i="16"/>
  <c r="D73" i="16"/>
  <c r="C96" i="16"/>
  <c r="B28" i="16"/>
  <c r="B92" i="16"/>
  <c r="C71" i="16"/>
  <c r="E9" i="16"/>
  <c r="F66" i="16"/>
  <c r="I40" i="16"/>
  <c r="L85" i="16"/>
  <c r="F27" i="16"/>
  <c r="D65" i="16"/>
  <c r="B36" i="16"/>
  <c r="C84" i="16"/>
  <c r="I68" i="16"/>
  <c r="M58" i="16"/>
  <c r="H99" i="16"/>
  <c r="J41" i="16"/>
  <c r="G32" i="16"/>
  <c r="E12" i="16"/>
  <c r="H98" i="16"/>
  <c r="O93" i="16"/>
  <c r="G88" i="16"/>
  <c r="C80" i="16"/>
  <c r="G56" i="16"/>
  <c r="E95" i="16"/>
  <c r="M48" i="16"/>
  <c r="G28" i="16"/>
  <c r="J96" i="16"/>
  <c r="O19" i="16"/>
  <c r="J95" i="16"/>
  <c r="G99" i="16"/>
  <c r="L72" i="16"/>
  <c r="I77" i="16"/>
  <c r="O54" i="16"/>
  <c r="K59" i="16"/>
  <c r="I57" i="16"/>
  <c r="H48" i="16"/>
  <c r="G23" i="16"/>
  <c r="L67" i="16"/>
  <c r="J53" i="16"/>
  <c r="P53" i="16" s="1"/>
  <c r="H15" i="16"/>
  <c r="F54" i="16"/>
  <c r="E21" i="16"/>
  <c r="D36" i="16"/>
  <c r="M55" i="16"/>
  <c r="K61" i="16"/>
  <c r="I34" i="16"/>
  <c r="G46" i="16"/>
  <c r="F61" i="16"/>
  <c r="E84" i="16"/>
  <c r="E20" i="16"/>
  <c r="D43" i="16"/>
  <c r="C74" i="16"/>
  <c r="M54" i="16"/>
  <c r="L21" i="16"/>
  <c r="J65" i="16"/>
  <c r="I32" i="16"/>
  <c r="G89" i="16"/>
  <c r="F84" i="16"/>
  <c r="F20" i="16"/>
  <c r="E43" i="16"/>
  <c r="D74" i="16"/>
  <c r="C89" i="16"/>
  <c r="M80" i="16"/>
  <c r="L62" i="16"/>
  <c r="K26" i="16"/>
  <c r="I88" i="16"/>
  <c r="H9" i="16"/>
  <c r="F91" i="16"/>
  <c r="E58" i="16"/>
  <c r="C88" i="16"/>
  <c r="B99" i="16"/>
  <c r="E25" i="16"/>
  <c r="M88" i="16"/>
  <c r="N88" i="16" s="1"/>
  <c r="J39" i="16"/>
  <c r="H40" i="16"/>
  <c r="E13" i="16"/>
  <c r="F53" i="16"/>
  <c r="J51" i="16"/>
  <c r="M68" i="16"/>
  <c r="F19" i="16"/>
  <c r="E40" i="16"/>
  <c r="J81" i="16"/>
  <c r="F79" i="16"/>
  <c r="C33" i="16"/>
  <c r="M36" i="16"/>
  <c r="O76" i="16"/>
  <c r="H70" i="16"/>
  <c r="L65" i="16"/>
  <c r="I62" i="16"/>
  <c r="O50" i="16"/>
  <c r="K31" i="16"/>
  <c r="H36" i="16"/>
  <c r="M13" i="16"/>
  <c r="J90" i="16"/>
  <c r="I33" i="16"/>
  <c r="G87" i="16"/>
  <c r="O21" i="16"/>
  <c r="K77" i="16"/>
  <c r="I66" i="16"/>
  <c r="G48" i="16"/>
  <c r="F6" i="16"/>
  <c r="D92" i="16"/>
  <c r="C83" i="16"/>
  <c r="M14" i="16"/>
  <c r="J83" i="16"/>
  <c r="H26" i="16"/>
  <c r="G14" i="16"/>
  <c r="F29" i="16"/>
  <c r="E60" i="16"/>
  <c r="D83" i="16"/>
  <c r="D19" i="16"/>
  <c r="O63" i="16"/>
  <c r="L93" i="16"/>
  <c r="K74" i="16"/>
  <c r="J21" i="16"/>
  <c r="H67" i="16"/>
  <c r="G30" i="16"/>
  <c r="F60" i="16"/>
  <c r="E83" i="16"/>
  <c r="E19" i="16"/>
  <c r="D50" i="16"/>
  <c r="O61" i="16"/>
  <c r="M38" i="16"/>
  <c r="L19" i="16"/>
  <c r="N19" i="16" s="1"/>
  <c r="J77" i="16"/>
  <c r="I43" i="16"/>
  <c r="G57" i="16"/>
  <c r="F67" i="16"/>
  <c r="E98" i="16"/>
  <c r="E26" i="16"/>
  <c r="D41" i="16"/>
  <c r="C56" i="16"/>
  <c r="B60" i="16"/>
  <c r="C29" i="16"/>
  <c r="D46" i="16"/>
  <c r="E70" i="16"/>
  <c r="H19" i="16"/>
  <c r="K22" i="16"/>
  <c r="J35" i="16"/>
  <c r="F51" i="16"/>
  <c r="D25" i="16"/>
  <c r="B76" i="16"/>
  <c r="F23" i="16"/>
  <c r="L13" i="16"/>
  <c r="G44" i="16"/>
  <c r="I49" i="16"/>
  <c r="G94" i="16"/>
  <c r="M40" i="16"/>
  <c r="D35" i="16"/>
  <c r="R35" i="16" s="1"/>
  <c r="G73" i="16"/>
  <c r="D66" i="16"/>
  <c r="I74" i="16"/>
  <c r="B44" i="16"/>
  <c r="J31" i="16"/>
  <c r="O49" i="16"/>
  <c r="K29" i="16"/>
  <c r="M12" i="16"/>
  <c r="D58" i="16"/>
  <c r="F11" i="16"/>
  <c r="G82" i="16"/>
  <c r="G36" i="16"/>
  <c r="K92" i="16"/>
  <c r="H41" i="16"/>
  <c r="K86" i="16"/>
  <c r="O77" i="16"/>
  <c r="E34" i="16"/>
  <c r="J44" i="16"/>
  <c r="J36" i="16"/>
  <c r="D49" i="16"/>
  <c r="K87" i="16"/>
  <c r="J25" i="16"/>
  <c r="G22" i="16"/>
  <c r="M52" i="16"/>
  <c r="H92" i="16"/>
  <c r="G78" i="16"/>
  <c r="F45" i="16"/>
  <c r="H82" i="16"/>
  <c r="L31" i="16"/>
  <c r="N31" i="16" s="1"/>
  <c r="C72" i="16"/>
  <c r="O41" i="16"/>
  <c r="I41" i="16"/>
  <c r="E91" i="16"/>
  <c r="D31" i="16"/>
  <c r="I10" i="16"/>
  <c r="M85" i="16"/>
  <c r="F14" i="16"/>
  <c r="E68" i="16"/>
  <c r="G58" i="16"/>
  <c r="J93" i="16"/>
  <c r="B52" i="16"/>
  <c r="O71" i="16"/>
  <c r="I47" i="16"/>
  <c r="D27" i="16"/>
  <c r="G72" i="16"/>
  <c r="M16" i="16"/>
  <c r="J98" i="16"/>
  <c r="D99" i="16"/>
  <c r="D91" i="16"/>
  <c r="F68" i="16"/>
  <c r="I59" i="16"/>
  <c r="C21" i="16"/>
  <c r="C91" i="16"/>
  <c r="M50" i="16"/>
  <c r="G95" i="16"/>
  <c r="M28" i="16"/>
  <c r="O79" i="16"/>
  <c r="E27" i="16"/>
  <c r="F75" i="16"/>
  <c r="E55" i="16"/>
  <c r="J73" i="16"/>
  <c r="K38" i="22"/>
  <c r="P46" i="22"/>
  <c r="K37" i="22"/>
  <c r="K42" i="22"/>
  <c r="K45" i="22"/>
  <c r="Q29" i="1"/>
  <c r="Q26" i="3"/>
  <c r="U26" i="3"/>
  <c r="T26" i="3"/>
  <c r="S26" i="3"/>
  <c r="T29" i="1"/>
  <c r="M45" i="1"/>
  <c r="R45" i="1"/>
  <c r="U29" i="1"/>
  <c r="S29" i="1"/>
  <c r="H74" i="1"/>
  <c r="K43" i="22" l="1"/>
  <c r="P28" i="22"/>
  <c r="P48" i="22"/>
  <c r="F16" i="26"/>
  <c r="K59" i="22"/>
  <c r="N47" i="16"/>
  <c r="K9" i="22"/>
  <c r="N54" i="16"/>
  <c r="N46" i="16"/>
  <c r="P43" i="22"/>
  <c r="P50" i="22"/>
  <c r="K62" i="22"/>
  <c r="K12" i="22"/>
  <c r="F58" i="26"/>
  <c r="F59" i="26"/>
  <c r="K56" i="22"/>
  <c r="P12" i="22"/>
  <c r="K19" i="22"/>
  <c r="P58" i="22"/>
  <c r="N78" i="16"/>
  <c r="N14" i="16"/>
  <c r="N67" i="16"/>
  <c r="N72" i="16"/>
  <c r="N44" i="16"/>
  <c r="N83" i="16"/>
  <c r="N91" i="16"/>
  <c r="R14" i="16"/>
  <c r="N24" i="16"/>
  <c r="R83" i="16"/>
  <c r="N76" i="16"/>
  <c r="N43" i="16"/>
  <c r="N75" i="16"/>
  <c r="Q55" i="16"/>
  <c r="P95" i="16"/>
  <c r="P90" i="16"/>
  <c r="N62" i="16"/>
  <c r="F63" i="26"/>
  <c r="P30" i="22"/>
  <c r="N99" i="16"/>
  <c r="R88" i="16"/>
  <c r="F50" i="26"/>
  <c r="P36" i="22"/>
  <c r="P59" i="22"/>
  <c r="K18" i="22"/>
  <c r="N93" i="16"/>
  <c r="P93" i="16"/>
  <c r="N66" i="16"/>
  <c r="N7" i="16"/>
  <c r="N90" i="16"/>
  <c r="F83" i="26"/>
  <c r="N73" i="16"/>
  <c r="F8" i="26"/>
  <c r="F49" i="26"/>
  <c r="P18" i="16"/>
  <c r="N18" i="16"/>
  <c r="N53" i="16"/>
  <c r="R86" i="16"/>
  <c r="R95" i="16"/>
  <c r="P37" i="16"/>
  <c r="P51" i="16"/>
  <c r="P81" i="16"/>
  <c r="P39" i="16"/>
  <c r="Q47" i="16"/>
  <c r="F15" i="26"/>
  <c r="R25" i="16"/>
  <c r="N13" i="16"/>
  <c r="Q25" i="16"/>
  <c r="N21" i="16"/>
  <c r="P20" i="16"/>
  <c r="Q67" i="16"/>
  <c r="N79" i="16"/>
  <c r="N25" i="16"/>
  <c r="N33" i="16"/>
  <c r="F52" i="26"/>
  <c r="P41" i="16"/>
  <c r="N36" i="16"/>
  <c r="Q71" i="16"/>
  <c r="Q79" i="16"/>
  <c r="Q22" i="16"/>
  <c r="N32" i="16"/>
  <c r="P72" i="16"/>
  <c r="N56" i="16"/>
  <c r="N42" i="16"/>
  <c r="F79" i="26"/>
  <c r="F28" i="26"/>
  <c r="K28" i="22"/>
  <c r="P14" i="22"/>
  <c r="P96" i="16"/>
  <c r="Q88" i="16"/>
  <c r="N20" i="16"/>
  <c r="N64" i="16"/>
  <c r="R56" i="16"/>
  <c r="R47" i="16"/>
  <c r="F73" i="26"/>
  <c r="F57" i="26"/>
  <c r="F92" i="26"/>
  <c r="P57" i="22"/>
  <c r="Q72" i="16"/>
  <c r="P46" i="16"/>
  <c r="P26" i="16"/>
  <c r="P47" i="16"/>
  <c r="P34" i="16"/>
  <c r="N57" i="16"/>
  <c r="N68" i="16"/>
  <c r="P63" i="16"/>
  <c r="N26" i="16"/>
  <c r="N34" i="16"/>
  <c r="N50" i="16"/>
  <c r="P64" i="16"/>
  <c r="R7" i="16"/>
  <c r="F86" i="26"/>
  <c r="F48" i="26"/>
  <c r="F51" i="26"/>
  <c r="F25" i="26"/>
  <c r="K13" i="22"/>
  <c r="K41" i="22"/>
  <c r="P35" i="22"/>
  <c r="Q51" i="16"/>
  <c r="N59" i="16"/>
  <c r="P30" i="16"/>
  <c r="N81" i="16"/>
  <c r="F13" i="26"/>
  <c r="F12" i="26"/>
  <c r="F89" i="26"/>
  <c r="F71" i="26"/>
  <c r="F14" i="26"/>
  <c r="P54" i="22"/>
  <c r="P56" i="22"/>
  <c r="K27" i="22"/>
  <c r="P10" i="22"/>
  <c r="N65" i="16"/>
  <c r="R63" i="16"/>
  <c r="F95" i="26"/>
  <c r="K20" i="22"/>
  <c r="P39" i="22"/>
  <c r="Q87" i="16"/>
  <c r="R87" i="16"/>
  <c r="P36" i="16"/>
  <c r="R15" i="16"/>
  <c r="Q15" i="16"/>
  <c r="R98" i="16"/>
  <c r="Q98" i="16"/>
  <c r="P32" i="16"/>
  <c r="O100" i="16"/>
  <c r="R31" i="16"/>
  <c r="Q31" i="16"/>
  <c r="P44" i="16"/>
  <c r="F100" i="16"/>
  <c r="R66" i="16"/>
  <c r="Q66" i="16"/>
  <c r="R46" i="16"/>
  <c r="Q46" i="16"/>
  <c r="R19" i="16"/>
  <c r="Q19" i="16"/>
  <c r="N80" i="16"/>
  <c r="P65" i="16"/>
  <c r="Q56" i="16"/>
  <c r="R10" i="16"/>
  <c r="Q10" i="16"/>
  <c r="N35" i="16"/>
  <c r="N95" i="16"/>
  <c r="R57" i="16"/>
  <c r="Q57" i="16"/>
  <c r="P16" i="16"/>
  <c r="R62" i="16"/>
  <c r="Q62" i="16"/>
  <c r="R11" i="16"/>
  <c r="Q11" i="16"/>
  <c r="H100" i="16"/>
  <c r="N60" i="16"/>
  <c r="P70" i="16"/>
  <c r="Q39" i="16"/>
  <c r="N45" i="16"/>
  <c r="N51" i="16"/>
  <c r="P11" i="16"/>
  <c r="P74" i="16"/>
  <c r="P23" i="16"/>
  <c r="R38" i="16"/>
  <c r="P24" i="16"/>
  <c r="P76" i="16"/>
  <c r="P89" i="16"/>
  <c r="P59" i="16"/>
  <c r="R53" i="16"/>
  <c r="R72" i="16"/>
  <c r="F30" i="26"/>
  <c r="F94" i="26"/>
  <c r="F10" i="26"/>
  <c r="F62" i="26"/>
  <c r="F56" i="26"/>
  <c r="F34" i="26"/>
  <c r="F78" i="26"/>
  <c r="F31" i="26"/>
  <c r="F99" i="26"/>
  <c r="F43" i="26"/>
  <c r="F54" i="26"/>
  <c r="K6" i="22"/>
  <c r="J64" i="22"/>
  <c r="K53" i="22"/>
  <c r="P6" i="22"/>
  <c r="H64" i="22"/>
  <c r="I64" i="22"/>
  <c r="P7" i="22"/>
  <c r="L64" i="22"/>
  <c r="K16" i="22"/>
  <c r="K52" i="22"/>
  <c r="D64" i="22"/>
  <c r="P55" i="22"/>
  <c r="Q68" i="16"/>
  <c r="R68" i="16"/>
  <c r="P52" i="16"/>
  <c r="P87" i="16"/>
  <c r="Q40" i="16"/>
  <c r="R40" i="16"/>
  <c r="Q99" i="16"/>
  <c r="R99" i="16"/>
  <c r="P77" i="16"/>
  <c r="R74" i="16"/>
  <c r="Q74" i="16"/>
  <c r="P33" i="16"/>
  <c r="P84" i="16"/>
  <c r="P49" i="16"/>
  <c r="N71" i="16"/>
  <c r="N16" i="16"/>
  <c r="P55" i="16"/>
  <c r="N22" i="16"/>
  <c r="P66" i="16"/>
  <c r="Q20" i="16"/>
  <c r="R20" i="16"/>
  <c r="P8" i="16"/>
  <c r="P92" i="16"/>
  <c r="Q95" i="16"/>
  <c r="N97" i="16"/>
  <c r="R24" i="16"/>
  <c r="Q24" i="16"/>
  <c r="P69" i="16"/>
  <c r="R29" i="16"/>
  <c r="Q29" i="16"/>
  <c r="R48" i="16"/>
  <c r="Q48" i="16"/>
  <c r="M100" i="16"/>
  <c r="D103" i="26"/>
  <c r="F77" i="26"/>
  <c r="F93" i="26"/>
  <c r="F96" i="26"/>
  <c r="F64" i="22"/>
  <c r="P47" i="22"/>
  <c r="P63" i="22"/>
  <c r="K50" i="22"/>
  <c r="R58" i="16"/>
  <c r="Q58" i="16"/>
  <c r="R92" i="16"/>
  <c r="Q92" i="16"/>
  <c r="R82" i="16"/>
  <c r="Q82" i="16"/>
  <c r="R60" i="16"/>
  <c r="Q60" i="16"/>
  <c r="P40" i="16"/>
  <c r="F29" i="26"/>
  <c r="R89" i="16"/>
  <c r="Q89" i="16"/>
  <c r="P98" i="16"/>
  <c r="R44" i="16"/>
  <c r="Q44" i="16"/>
  <c r="P10" i="16"/>
  <c r="N6" i="16"/>
  <c r="L100" i="16"/>
  <c r="Q18" i="16"/>
  <c r="R18" i="16"/>
  <c r="R54" i="16"/>
  <c r="Q54" i="16"/>
  <c r="P12" i="16"/>
  <c r="N96" i="16"/>
  <c r="N30" i="16"/>
  <c r="N89" i="16"/>
  <c r="P56" i="16"/>
  <c r="P61" i="16"/>
  <c r="R61" i="16"/>
  <c r="Q61" i="16"/>
  <c r="Q84" i="16"/>
  <c r="R84" i="16"/>
  <c r="N84" i="16"/>
  <c r="P94" i="16"/>
  <c r="R59" i="16"/>
  <c r="R85" i="16"/>
  <c r="Q85" i="16"/>
  <c r="N49" i="16"/>
  <c r="P88" i="16"/>
  <c r="E100" i="16"/>
  <c r="R80" i="16"/>
  <c r="Q80" i="16"/>
  <c r="P28" i="16"/>
  <c r="R17" i="16"/>
  <c r="Q17" i="16"/>
  <c r="R21" i="16"/>
  <c r="Q21" i="16"/>
  <c r="F42" i="26"/>
  <c r="F9" i="26"/>
  <c r="F45" i="26"/>
  <c r="F23" i="26"/>
  <c r="F17" i="26"/>
  <c r="F61" i="26"/>
  <c r="F64" i="26"/>
  <c r="F38" i="26"/>
  <c r="F37" i="26"/>
  <c r="F40" i="26"/>
  <c r="K47" i="22"/>
  <c r="P34" i="22"/>
  <c r="M64" i="22"/>
  <c r="P11" i="22"/>
  <c r="P33" i="22"/>
  <c r="K15" i="22"/>
  <c r="E64" i="22"/>
  <c r="K58" i="22"/>
  <c r="P61" i="22"/>
  <c r="K25" i="22"/>
  <c r="K21" i="22"/>
  <c r="R78" i="16"/>
  <c r="Q78" i="16"/>
  <c r="Q75" i="16"/>
  <c r="R75" i="16"/>
  <c r="P25" i="16"/>
  <c r="P35" i="16"/>
  <c r="Q41" i="16"/>
  <c r="R41" i="16"/>
  <c r="P21" i="16"/>
  <c r="Q14" i="16"/>
  <c r="R43" i="16"/>
  <c r="Q43" i="16"/>
  <c r="Q36" i="16"/>
  <c r="R36" i="16"/>
  <c r="R90" i="16"/>
  <c r="Q90" i="16"/>
  <c r="Q63" i="16"/>
  <c r="Q35" i="16"/>
  <c r="P54" i="16"/>
  <c r="N8" i="16"/>
  <c r="R33" i="16"/>
  <c r="Q33" i="16"/>
  <c r="G100" i="16"/>
  <c r="Q23" i="16"/>
  <c r="R23" i="16"/>
  <c r="N9" i="16"/>
  <c r="P48" i="16"/>
  <c r="P58" i="16"/>
  <c r="N10" i="16"/>
  <c r="R12" i="16"/>
  <c r="Q12" i="16"/>
  <c r="N38" i="16"/>
  <c r="N12" i="16"/>
  <c r="P22" i="16"/>
  <c r="R69" i="16"/>
  <c r="Q69" i="16"/>
  <c r="N61" i="16"/>
  <c r="P15" i="16"/>
  <c r="P82" i="16"/>
  <c r="P85" i="16"/>
  <c r="N69" i="16"/>
  <c r="R39" i="16"/>
  <c r="P7" i="16"/>
  <c r="P42" i="16"/>
  <c r="N17" i="16"/>
  <c r="B100" i="16"/>
  <c r="R94" i="16"/>
  <c r="Q94" i="16"/>
  <c r="R32" i="16"/>
  <c r="N15" i="16"/>
  <c r="F84" i="26"/>
  <c r="F66" i="26"/>
  <c r="F27" i="26"/>
  <c r="F102" i="26"/>
  <c r="F36" i="26"/>
  <c r="F41" i="26"/>
  <c r="F101" i="26"/>
  <c r="C103" i="26"/>
  <c r="B64" i="22"/>
  <c r="K48" i="22"/>
  <c r="K8" i="22"/>
  <c r="P24" i="22"/>
  <c r="K49" i="22"/>
  <c r="R91" i="16"/>
  <c r="Q91" i="16"/>
  <c r="R9" i="16"/>
  <c r="Q9" i="16"/>
  <c r="P45" i="16"/>
  <c r="R45" i="16"/>
  <c r="P73" i="16"/>
  <c r="P31" i="16"/>
  <c r="R65" i="16"/>
  <c r="Q65" i="16"/>
  <c r="P60" i="16"/>
  <c r="R28" i="16"/>
  <c r="Q28" i="16"/>
  <c r="Q93" i="16"/>
  <c r="R93" i="16"/>
  <c r="N55" i="16"/>
  <c r="N52" i="16"/>
  <c r="P62" i="16"/>
  <c r="I100" i="16"/>
  <c r="P50" i="16"/>
  <c r="P99" i="16"/>
  <c r="N82" i="16"/>
  <c r="R77" i="16"/>
  <c r="Q77" i="16"/>
  <c r="Q76" i="16"/>
  <c r="R76" i="16"/>
  <c r="P86" i="16"/>
  <c r="R67" i="16"/>
  <c r="Q38" i="16"/>
  <c r="N48" i="16"/>
  <c r="P79" i="16"/>
  <c r="N87" i="16"/>
  <c r="N58" i="16"/>
  <c r="R30" i="16"/>
  <c r="Q30" i="16"/>
  <c r="Q81" i="16"/>
  <c r="R81" i="16"/>
  <c r="R71" i="16"/>
  <c r="Q42" i="16"/>
  <c r="R42" i="16"/>
  <c r="R22" i="16"/>
  <c r="R37" i="16"/>
  <c r="Q37" i="16"/>
  <c r="R79" i="16"/>
  <c r="R96" i="16"/>
  <c r="Q96" i="16"/>
  <c r="N37" i="16"/>
  <c r="F22" i="26"/>
  <c r="F70" i="26"/>
  <c r="F90" i="26"/>
  <c r="F68" i="26"/>
  <c r="F7" i="26"/>
  <c r="B103" i="26"/>
  <c r="F33" i="26"/>
  <c r="F91" i="26"/>
  <c r="F82" i="26"/>
  <c r="F100" i="26"/>
  <c r="F39" i="26"/>
  <c r="F47" i="26"/>
  <c r="P49" i="22"/>
  <c r="K11" i="22"/>
  <c r="K34" i="22"/>
  <c r="K40" i="22"/>
  <c r="K60" i="22"/>
  <c r="K63" i="22"/>
  <c r="P9" i="22"/>
  <c r="K33" i="22"/>
  <c r="K36" i="22"/>
  <c r="P21" i="22"/>
  <c r="P40" i="22"/>
  <c r="F60" i="26"/>
  <c r="C100" i="16"/>
  <c r="R50" i="16"/>
  <c r="Q50" i="16"/>
  <c r="Q32" i="16"/>
  <c r="Q59" i="16"/>
  <c r="Q52" i="16"/>
  <c r="R52" i="16"/>
  <c r="R26" i="16"/>
  <c r="Q26" i="16"/>
  <c r="N63" i="16"/>
  <c r="P43" i="16"/>
  <c r="R34" i="16"/>
  <c r="Q34" i="16"/>
  <c r="P9" i="16"/>
  <c r="R8" i="16"/>
  <c r="Q8" i="16"/>
  <c r="N23" i="16"/>
  <c r="P14" i="16"/>
  <c r="N98" i="16"/>
  <c r="Q53" i="16"/>
  <c r="N28" i="16"/>
  <c r="P38" i="16"/>
  <c r="P29" i="16"/>
  <c r="K100" i="16"/>
  <c r="P27" i="16"/>
  <c r="R64" i="16"/>
  <c r="Q64" i="16"/>
  <c r="P17" i="16"/>
  <c r="F80" i="26"/>
  <c r="F24" i="26"/>
  <c r="F44" i="26"/>
  <c r="G64" i="22"/>
  <c r="P32" i="22"/>
  <c r="K55" i="22"/>
  <c r="K39" i="22"/>
  <c r="K35" i="22"/>
  <c r="K29" i="22"/>
  <c r="K51" i="22"/>
  <c r="P26" i="22"/>
  <c r="Q27" i="16"/>
  <c r="R27" i="16"/>
  <c r="R49" i="16"/>
  <c r="Q49" i="16"/>
  <c r="P83" i="16"/>
  <c r="Q45" i="16"/>
  <c r="N85" i="16"/>
  <c r="R73" i="16"/>
  <c r="Q73" i="16"/>
  <c r="P68" i="16"/>
  <c r="R16" i="16"/>
  <c r="Q16" i="16"/>
  <c r="Q83" i="16"/>
  <c r="P19" i="16"/>
  <c r="N29" i="16"/>
  <c r="P6" i="16"/>
  <c r="J100" i="16"/>
  <c r="Q13" i="16"/>
  <c r="R13" i="16"/>
  <c r="P78" i="16"/>
  <c r="Q97" i="16"/>
  <c r="R97" i="16"/>
  <c r="N40" i="16"/>
  <c r="P71" i="16"/>
  <c r="P13" i="16"/>
  <c r="P91" i="16"/>
  <c r="P67" i="16"/>
  <c r="N41" i="16"/>
  <c r="P80" i="16"/>
  <c r="N92" i="16"/>
  <c r="R70" i="16"/>
  <c r="Q70" i="16"/>
  <c r="Q86" i="16"/>
  <c r="R6" i="16"/>
  <c r="D100" i="16"/>
  <c r="Q6" i="16"/>
  <c r="P57" i="16"/>
  <c r="P75" i="16"/>
  <c r="P97" i="16"/>
  <c r="Q7" i="16"/>
  <c r="N27" i="16"/>
  <c r="F19" i="26"/>
  <c r="E103" i="26"/>
  <c r="F98" i="26"/>
  <c r="F20" i="26"/>
  <c r="F11" i="26"/>
  <c r="F53" i="26"/>
  <c r="F67" i="26"/>
  <c r="F85" i="26"/>
  <c r="F88" i="26"/>
  <c r="F65" i="26"/>
  <c r="F35" i="26"/>
  <c r="F46" i="26"/>
  <c r="N64" i="22"/>
  <c r="C64" i="22"/>
  <c r="K24" i="22"/>
  <c r="O64" i="22"/>
  <c r="K61" i="22"/>
  <c r="K32" i="22"/>
  <c r="N100" i="16" l="1"/>
  <c r="K64" i="22"/>
  <c r="R100" i="16"/>
  <c r="Q100" i="16"/>
  <c r="P100" i="16"/>
  <c r="F103" i="26"/>
  <c r="P64" i="22"/>
  <c r="Q2" i="13"/>
  <c r="Q2" i="12" s="1"/>
</calcChain>
</file>

<file path=xl/sharedStrings.xml><?xml version="1.0" encoding="utf-8"?>
<sst xmlns="http://schemas.openxmlformats.org/spreadsheetml/2006/main" count="6735" uniqueCount="619">
  <si>
    <t>McCleary</t>
  </si>
  <si>
    <t>Reyhons</t>
  </si>
  <si>
    <t>Stone</t>
  </si>
  <si>
    <t>Schnoebelen</t>
  </si>
  <si>
    <t>Deshler</t>
  </si>
  <si>
    <t>Milder</t>
  </si>
  <si>
    <t>Africa</t>
  </si>
  <si>
    <t>Pugh</t>
  </si>
  <si>
    <t>Dykes</t>
  </si>
  <si>
    <t>Frantz</t>
  </si>
  <si>
    <t>Parker</t>
  </si>
  <si>
    <t>McComas</t>
  </si>
  <si>
    <t>Polfliet</t>
  </si>
  <si>
    <t>Slauson</t>
  </si>
  <si>
    <t>Max</t>
  </si>
  <si>
    <t>Roggeveen</t>
  </si>
  <si>
    <t>Bormann</t>
  </si>
  <si>
    <t>Lewers</t>
  </si>
  <si>
    <t>Villhauer</t>
  </si>
  <si>
    <t>Steve</t>
  </si>
  <si>
    <t>Threlkeld-Wiegand</t>
  </si>
  <si>
    <t>Geerdes</t>
  </si>
  <si>
    <t>Hook</t>
  </si>
  <si>
    <t>Jones</t>
  </si>
  <si>
    <t>Travis</t>
  </si>
  <si>
    <t>Zach</t>
  </si>
  <si>
    <t>Brett</t>
  </si>
  <si>
    <t>Joey</t>
  </si>
  <si>
    <t>Dylan</t>
  </si>
  <si>
    <t>Cole</t>
  </si>
  <si>
    <t>Dillon</t>
  </si>
  <si>
    <t>Levi</t>
  </si>
  <si>
    <t>Jacob</t>
  </si>
  <si>
    <t>Bryce</t>
  </si>
  <si>
    <t>Ben</t>
  </si>
  <si>
    <t>Liam</t>
  </si>
  <si>
    <t>Riley</t>
  </si>
  <si>
    <t>Machlen</t>
  </si>
  <si>
    <t>Tanner</t>
  </si>
  <si>
    <t>Quenton</t>
  </si>
  <si>
    <t>Jack</t>
  </si>
  <si>
    <t>Lance</t>
  </si>
  <si>
    <t>Sam</t>
  </si>
  <si>
    <t>Roman</t>
  </si>
  <si>
    <t>Ry</t>
  </si>
  <si>
    <t>Jim</t>
  </si>
  <si>
    <t>Mik</t>
  </si>
  <si>
    <t>Evan</t>
  </si>
  <si>
    <t>Regennitter</t>
  </si>
  <si>
    <t>AB</t>
  </si>
  <si>
    <t>R</t>
  </si>
  <si>
    <t>H</t>
  </si>
  <si>
    <t>2B</t>
  </si>
  <si>
    <t>3B</t>
  </si>
  <si>
    <t>HR</t>
  </si>
  <si>
    <t>RBI</t>
  </si>
  <si>
    <t>SAC</t>
  </si>
  <si>
    <t>BB</t>
  </si>
  <si>
    <t>SO</t>
  </si>
  <si>
    <t>SB</t>
  </si>
  <si>
    <t>SBA</t>
  </si>
  <si>
    <t>HBP</t>
  </si>
  <si>
    <t>OBP</t>
  </si>
  <si>
    <t>SLG</t>
  </si>
  <si>
    <t>AVG</t>
  </si>
  <si>
    <t>Sass</t>
  </si>
  <si>
    <t>Caleb</t>
  </si>
  <si>
    <t>Pitching</t>
  </si>
  <si>
    <t>Hitting</t>
  </si>
  <si>
    <t>Starts</t>
  </si>
  <si>
    <t>App</t>
  </si>
  <si>
    <t>W</t>
  </si>
  <si>
    <t>L</t>
  </si>
  <si>
    <t>IP's</t>
  </si>
  <si>
    <t>S</t>
  </si>
  <si>
    <t>HA</t>
  </si>
  <si>
    <t>RA</t>
  </si>
  <si>
    <t>ERA</t>
  </si>
  <si>
    <t>HB</t>
  </si>
  <si>
    <t>K's</t>
  </si>
  <si>
    <t>Opp AB</t>
  </si>
  <si>
    <t>Opp BA</t>
  </si>
  <si>
    <t>ER</t>
  </si>
  <si>
    <t>Fielding</t>
  </si>
  <si>
    <t>A</t>
  </si>
  <si>
    <t>PO</t>
  </si>
  <si>
    <t>E</t>
  </si>
  <si>
    <t xml:space="preserve">C </t>
  </si>
  <si>
    <t>F%</t>
  </si>
  <si>
    <t>CS</t>
  </si>
  <si>
    <t>% Thrown Out</t>
  </si>
  <si>
    <t xml:space="preserve"> </t>
  </si>
  <si>
    <t>Fellows</t>
  </si>
  <si>
    <t>Griffin</t>
  </si>
  <si>
    <t>Leigh</t>
  </si>
  <si>
    <t>Ringen</t>
  </si>
  <si>
    <t>Nile</t>
  </si>
  <si>
    <t>Waikel</t>
  </si>
  <si>
    <t>Moioffer</t>
  </si>
  <si>
    <t>Berg</t>
  </si>
  <si>
    <t>Mertens</t>
  </si>
  <si>
    <t>McCullough</t>
  </si>
  <si>
    <t>Whitlow</t>
  </si>
  <si>
    <t>Denninger</t>
  </si>
  <si>
    <t>Nathan</t>
  </si>
  <si>
    <t>Nick</t>
  </si>
  <si>
    <t>Bryan</t>
  </si>
  <si>
    <t>CJ</t>
  </si>
  <si>
    <t>Dominick</t>
  </si>
  <si>
    <t>Michael</t>
  </si>
  <si>
    <t>Totals</t>
  </si>
  <si>
    <t>Sueppel</t>
  </si>
  <si>
    <t>Brennan</t>
  </si>
  <si>
    <t>Grace</t>
  </si>
  <si>
    <t>Swartzendruber</t>
  </si>
  <si>
    <t>Cotton</t>
  </si>
  <si>
    <t>Bigley</t>
  </si>
  <si>
    <t>Kabat</t>
  </si>
  <si>
    <t>Hensley</t>
  </si>
  <si>
    <t>Matt</t>
  </si>
  <si>
    <t>Ryan</t>
  </si>
  <si>
    <t>Chase</t>
  </si>
  <si>
    <t>Brady</t>
  </si>
  <si>
    <t>Haring</t>
  </si>
  <si>
    <t>Sladek</t>
  </si>
  <si>
    <t>Forrester</t>
  </si>
  <si>
    <t>LaFauce</t>
  </si>
  <si>
    <t>Arch</t>
  </si>
  <si>
    <t>Grant</t>
  </si>
  <si>
    <t>Logan</t>
  </si>
  <si>
    <t>Joseph</t>
  </si>
  <si>
    <t>Quinton</t>
  </si>
  <si>
    <t>SB %</t>
  </si>
  <si>
    <t>Wieland</t>
  </si>
  <si>
    <t>Mrstik</t>
  </si>
  <si>
    <t>Crosby</t>
  </si>
  <si>
    <t>Stika</t>
  </si>
  <si>
    <t>Gevock</t>
  </si>
  <si>
    <t>Simpson</t>
  </si>
  <si>
    <t>Hasler</t>
  </si>
  <si>
    <t>Kenney</t>
  </si>
  <si>
    <t>Frakes</t>
  </si>
  <si>
    <t>Goddard</t>
  </si>
  <si>
    <t>Fountain</t>
  </si>
  <si>
    <t>Hostager</t>
  </si>
  <si>
    <t>Dennis</t>
  </si>
  <si>
    <t>Mitch</t>
  </si>
  <si>
    <t>Josh</t>
  </si>
  <si>
    <t>Tyler</t>
  </si>
  <si>
    <t>JJ</t>
  </si>
  <si>
    <t>Eric</t>
  </si>
  <si>
    <t>Nate</t>
  </si>
  <si>
    <t>Jared</t>
  </si>
  <si>
    <t>Quinn</t>
  </si>
  <si>
    <t>Mitche</t>
  </si>
  <si>
    <t>Duncan</t>
  </si>
  <si>
    <t>Mills</t>
  </si>
  <si>
    <t>Reineke</t>
  </si>
  <si>
    <t>Brenner</t>
  </si>
  <si>
    <t>Paguada</t>
  </si>
  <si>
    <t>Hamm</t>
  </si>
  <si>
    <t>Alberhasky</t>
  </si>
  <si>
    <t>Prybil</t>
  </si>
  <si>
    <t>Hartley</t>
  </si>
  <si>
    <t>Wingarden</t>
  </si>
  <si>
    <t>Dildine</t>
  </si>
  <si>
    <t>Winegarden</t>
  </si>
  <si>
    <t>Paquada</t>
  </si>
  <si>
    <t>Forfeit</t>
  </si>
  <si>
    <t>Paguado</t>
  </si>
  <si>
    <t>Brent</t>
  </si>
  <si>
    <t>Connor</t>
  </si>
  <si>
    <t>Adam</t>
  </si>
  <si>
    <t>Rossel</t>
  </si>
  <si>
    <t>Alex</t>
  </si>
  <si>
    <t>Freeman</t>
  </si>
  <si>
    <t>John</t>
  </si>
  <si>
    <t>Yoder</t>
  </si>
  <si>
    <t>Tholen</t>
  </si>
  <si>
    <t>Ritter</t>
  </si>
  <si>
    <t>Ketelsen</t>
  </si>
  <si>
    <t>Lake</t>
  </si>
  <si>
    <t>Strommer</t>
  </si>
  <si>
    <t>Hansen</t>
  </si>
  <si>
    <t>Fleener</t>
  </si>
  <si>
    <t>Loring</t>
  </si>
  <si>
    <t>Derek</t>
  </si>
  <si>
    <t>Tucker</t>
  </si>
  <si>
    <t>Tim</t>
  </si>
  <si>
    <t>David</t>
  </si>
  <si>
    <t>Richard</t>
  </si>
  <si>
    <t>Coulten</t>
  </si>
  <si>
    <t>Karl</t>
  </si>
  <si>
    <t>Ks</t>
  </si>
  <si>
    <t>Catcher</t>
  </si>
  <si>
    <t>C</t>
  </si>
  <si>
    <t>F %</t>
  </si>
  <si>
    <t>Derby</t>
  </si>
  <si>
    <t>Hardin</t>
  </si>
  <si>
    <t>Chelf</t>
  </si>
  <si>
    <t>Dorman</t>
  </si>
  <si>
    <t>Creach</t>
  </si>
  <si>
    <t>Harp</t>
  </si>
  <si>
    <t>Saeugling</t>
  </si>
  <si>
    <t>Noser</t>
  </si>
  <si>
    <t>Glenn</t>
  </si>
  <si>
    <t>Weno</t>
  </si>
  <si>
    <t>Vincent</t>
  </si>
  <si>
    <t>AJ</t>
  </si>
  <si>
    <t>Louie</t>
  </si>
  <si>
    <t>Patrick</t>
  </si>
  <si>
    <t>Gus</t>
  </si>
  <si>
    <t>Kevin</t>
  </si>
  <si>
    <t>Seth</t>
  </si>
  <si>
    <t>Rob</t>
  </si>
  <si>
    <t>Elliot</t>
  </si>
  <si>
    <t>Greg</t>
  </si>
  <si>
    <t>Phillip</t>
  </si>
  <si>
    <t>2009-2017</t>
  </si>
  <si>
    <t>City High Baseball Statistics</t>
  </si>
  <si>
    <t>Prybil, Adam</t>
  </si>
  <si>
    <t>Derby, AJ</t>
  </si>
  <si>
    <t>Yoder, Derek</t>
  </si>
  <si>
    <t>Hardin, Louie</t>
  </si>
  <si>
    <t>Chelf, John</t>
  </si>
  <si>
    <t>Tholen, Tucker</t>
  </si>
  <si>
    <t>Ritter, Tim</t>
  </si>
  <si>
    <t>Dorman, Patrick</t>
  </si>
  <si>
    <t>Creach, Gus</t>
  </si>
  <si>
    <t>Harp, Kevin</t>
  </si>
  <si>
    <t>Alberhasky, Connor</t>
  </si>
  <si>
    <t>Saeugling, Seth</t>
  </si>
  <si>
    <t>Noser, Rob</t>
  </si>
  <si>
    <t>Strommer, Richard</t>
  </si>
  <si>
    <t>Glenn, Elliot</t>
  </si>
  <si>
    <t>Loring, Logan</t>
  </si>
  <si>
    <t>Weno, Greg</t>
  </si>
  <si>
    <t>Vincent, Matt</t>
  </si>
  <si>
    <t>Riley, Phillip</t>
  </si>
  <si>
    <t>Hartley, John</t>
  </si>
  <si>
    <t>Fleener, Karl</t>
  </si>
  <si>
    <t>name</t>
  </si>
  <si>
    <t>Mrstik, Sam</t>
  </si>
  <si>
    <t>Crosby, Josh</t>
  </si>
  <si>
    <t>Hamm, Brent</t>
  </si>
  <si>
    <t>Duncan, Ryan</t>
  </si>
  <si>
    <t>Ketelsen, David</t>
  </si>
  <si>
    <t>Lake, David</t>
  </si>
  <si>
    <t>Hansen, Coulten</t>
  </si>
  <si>
    <t>Simpson, Grant</t>
  </si>
  <si>
    <t>Winegarden, Nate</t>
  </si>
  <si>
    <t>Wieland, Mitch</t>
  </si>
  <si>
    <t>Wingarden, Nate</t>
  </si>
  <si>
    <t>Stika, Tyler</t>
  </si>
  <si>
    <t>Frakes, Jack</t>
  </si>
  <si>
    <t>Paguada, Rossel</t>
  </si>
  <si>
    <t>Dildine, Nick</t>
  </si>
  <si>
    <t>Kenney, Eric</t>
  </si>
  <si>
    <t>Hasler, Mitch</t>
  </si>
  <si>
    <t>Mills, Alex</t>
  </si>
  <si>
    <t>Reineke, Parker</t>
  </si>
  <si>
    <t>Gevock, JJ</t>
  </si>
  <si>
    <t>Haring, Michael</t>
  </si>
  <si>
    <t>Fountain, Jared</t>
  </si>
  <si>
    <t>Brenner, Freeman</t>
  </si>
  <si>
    <t>Goddard, Nate</t>
  </si>
  <si>
    <t>Forrester, Quinton</t>
  </si>
  <si>
    <t>Grace, Evan</t>
  </si>
  <si>
    <t>Hostager, Quinn</t>
  </si>
  <si>
    <t>Arch, Joseph</t>
  </si>
  <si>
    <t>Dennis, Sam</t>
  </si>
  <si>
    <t>Ringen, Nile</t>
  </si>
  <si>
    <t>Sueppel, Nick</t>
  </si>
  <si>
    <t>Hensley, Matt</t>
  </si>
  <si>
    <t>Sladek, Grant</t>
  </si>
  <si>
    <t>McCleary, Brett</t>
  </si>
  <si>
    <t>LaFauce, Logan</t>
  </si>
  <si>
    <t>Leigh, Dylan</t>
  </si>
  <si>
    <t>Cotton, Brady</t>
  </si>
  <si>
    <t>Brennan, Ryan</t>
  </si>
  <si>
    <t>Fellows, Griffin</t>
  </si>
  <si>
    <t>Sass, Caleb</t>
  </si>
  <si>
    <t>Africa, Dillon</t>
  </si>
  <si>
    <t>Schnoebelen, Joey</t>
  </si>
  <si>
    <t>Waikel, Nathan</t>
  </si>
  <si>
    <t>Frantz, Bryce</t>
  </si>
  <si>
    <t>Swartzendruber, Chase</t>
  </si>
  <si>
    <t>Moioffer, Nick</t>
  </si>
  <si>
    <t>McCullough, CJ</t>
  </si>
  <si>
    <t>Roggeveen, Jack</t>
  </si>
  <si>
    <t>Bigley, Brady</t>
  </si>
  <si>
    <t>Kabat, Nathan</t>
  </si>
  <si>
    <t>Regennitter, Riley</t>
  </si>
  <si>
    <t>Reyhons, Travis</t>
  </si>
  <si>
    <t>Stone, Zach</t>
  </si>
  <si>
    <t>Deshler, Dylan</t>
  </si>
  <si>
    <t>Berg, Bryan</t>
  </si>
  <si>
    <t>Polfliet, Machlen</t>
  </si>
  <si>
    <t>Geerdes, Jim</t>
  </si>
  <si>
    <t>Villhauer, Roman</t>
  </si>
  <si>
    <t>Mertens, Dylan</t>
  </si>
  <si>
    <t>Whitlow, Dominick</t>
  </si>
  <si>
    <t>Denninger, Michael</t>
  </si>
  <si>
    <t>Bormann, Lance</t>
  </si>
  <si>
    <t>Dykes, Jacob</t>
  </si>
  <si>
    <t>Hook, Mik</t>
  </si>
  <si>
    <t>Jones, Evan</t>
  </si>
  <si>
    <t>Lewers, Sam</t>
  </si>
  <si>
    <t>Max, Quenton</t>
  </si>
  <si>
    <t>McComas, Liam</t>
  </si>
  <si>
    <t>Milder, Cole</t>
  </si>
  <si>
    <t>Parker, Ben</t>
  </si>
  <si>
    <t>Pugh, Levi</t>
  </si>
  <si>
    <t>Slauson, Tanner</t>
  </si>
  <si>
    <t>Steve, Ben</t>
  </si>
  <si>
    <t>Threlkeld-Wiegand, Ry</t>
  </si>
  <si>
    <t>Row Labels</t>
  </si>
  <si>
    <t>Grand Total</t>
  </si>
  <si>
    <t>Player</t>
  </si>
  <si>
    <t>City High Baseball</t>
  </si>
  <si>
    <t>Total Hitting</t>
  </si>
  <si>
    <t>TOTALS</t>
  </si>
  <si>
    <t>last name</t>
  </si>
  <si>
    <t>first name</t>
  </si>
  <si>
    <t>Sum of AB</t>
  </si>
  <si>
    <t>year</t>
  </si>
  <si>
    <t>Sum of R</t>
  </si>
  <si>
    <t>Sum of H</t>
  </si>
  <si>
    <t>Sum of 2B</t>
  </si>
  <si>
    <t>Sum of 3B</t>
  </si>
  <si>
    <t>Sum of HR</t>
  </si>
  <si>
    <t>Sum of RBI</t>
  </si>
  <si>
    <t>Sum of SAC</t>
  </si>
  <si>
    <t>Sum of BB</t>
  </si>
  <si>
    <t>Sum of SO</t>
  </si>
  <si>
    <t>Sum of SB</t>
  </si>
  <si>
    <t>Sum of SBA</t>
  </si>
  <si>
    <t>Sum of HBP</t>
  </si>
  <si>
    <t>Total Pitching</t>
  </si>
  <si>
    <t>* 2010 and 2011 do not give number of starts</t>
  </si>
  <si>
    <t>Year</t>
  </si>
  <si>
    <t>Sum of Starts</t>
  </si>
  <si>
    <t>Sum of App</t>
  </si>
  <si>
    <t>Sum of W</t>
  </si>
  <si>
    <t>Sum of L</t>
  </si>
  <si>
    <t>Sum of IP's</t>
  </si>
  <si>
    <t>Sum of S</t>
  </si>
  <si>
    <t>Sum of HA</t>
  </si>
  <si>
    <t>Sum of RA</t>
  </si>
  <si>
    <t>Sum of ER</t>
  </si>
  <si>
    <t>Sum of HB</t>
  </si>
  <si>
    <t>Sum of K's</t>
  </si>
  <si>
    <t>Sum of Opp AB</t>
  </si>
  <si>
    <t>Wieland, Mitche</t>
  </si>
  <si>
    <t>Paguado, Rossel</t>
  </si>
  <si>
    <t>Paquada, Rossel</t>
  </si>
  <si>
    <t>Total Fielding</t>
  </si>
  <si>
    <t>Sum of A</t>
  </si>
  <si>
    <t>Sum of PO</t>
  </si>
  <si>
    <t>Sum of E</t>
  </si>
  <si>
    <t xml:space="preserve">Sum of C </t>
  </si>
  <si>
    <t>Historical Pitching</t>
  </si>
  <si>
    <t>Historical Hitting</t>
  </si>
  <si>
    <t>Heck</t>
  </si>
  <si>
    <t>DJ</t>
  </si>
  <si>
    <t>Kuepker</t>
  </si>
  <si>
    <t>Zachary</t>
  </si>
  <si>
    <t>Hanrahan</t>
  </si>
  <si>
    <t>Cade</t>
  </si>
  <si>
    <t>JD</t>
  </si>
  <si>
    <t>Moore</t>
  </si>
  <si>
    <t>Clark</t>
  </si>
  <si>
    <t>Kyle</t>
  </si>
  <si>
    <t>Herzic</t>
  </si>
  <si>
    <t>Dickerson</t>
  </si>
  <si>
    <t>Dustin</t>
  </si>
  <si>
    <t>Deprenger</t>
  </si>
  <si>
    <t>Heck, DJ</t>
  </si>
  <si>
    <t>Kuepker, Zachary</t>
  </si>
  <si>
    <t>Hanrahan, Cade</t>
  </si>
  <si>
    <t>Alberhasky, JD</t>
  </si>
  <si>
    <t>Moore, Riley</t>
  </si>
  <si>
    <t>Clark, Kyle</t>
  </si>
  <si>
    <t>Herzic, Brady</t>
  </si>
  <si>
    <t>Dickerson, Dustin</t>
  </si>
  <si>
    <t>Deprenger, Max</t>
  </si>
  <si>
    <t>Garrett</t>
  </si>
  <si>
    <t>Mitchell</t>
  </si>
  <si>
    <t>Gable</t>
  </si>
  <si>
    <t>Seaton</t>
  </si>
  <si>
    <t>Carter</t>
  </si>
  <si>
    <t>Kolbe</t>
  </si>
  <si>
    <t>Noah</t>
  </si>
  <si>
    <t>Hayden</t>
  </si>
  <si>
    <t>Reese</t>
  </si>
  <si>
    <t>Ernst</t>
  </si>
  <si>
    <t>Jackson</t>
  </si>
  <si>
    <t>Obermueller</t>
  </si>
  <si>
    <t>Denniger</t>
  </si>
  <si>
    <t>Daniel</t>
  </si>
  <si>
    <t>Garet</t>
  </si>
  <si>
    <t>Kennedy</t>
  </si>
  <si>
    <t>Jay</t>
  </si>
  <si>
    <t>Klosterman</t>
  </si>
  <si>
    <t>Means</t>
  </si>
  <si>
    <t>Athlete</t>
  </si>
  <si>
    <t>Bormann, Garrett</t>
  </si>
  <si>
    <t>Mitchell, Gable</t>
  </si>
  <si>
    <t>Seaton, Carter</t>
  </si>
  <si>
    <t>Schnoebelen, Kolbe</t>
  </si>
  <si>
    <t>Kabat, Noah</t>
  </si>
  <si>
    <t>Hayden, Reese</t>
  </si>
  <si>
    <t>Ernst, Jackson</t>
  </si>
  <si>
    <t>Obermueller, Cade</t>
  </si>
  <si>
    <t>Denniger, Daniel</t>
  </si>
  <si>
    <t>Cotton, Garet</t>
  </si>
  <si>
    <t>Kennedy, Jay</t>
  </si>
  <si>
    <t>Klosterman, John</t>
  </si>
  <si>
    <t>Means, Jacob</t>
  </si>
  <si>
    <t>6</t>
  </si>
  <si>
    <t>4</t>
  </si>
  <si>
    <t>2</t>
  </si>
  <si>
    <t>0</t>
  </si>
  <si>
    <t>1</t>
  </si>
  <si>
    <t>3</t>
  </si>
  <si>
    <t>Team</t>
  </si>
  <si>
    <t>1B</t>
  </si>
  <si>
    <t>Dunnwald, Cedric</t>
  </si>
  <si>
    <t>Cooper, Ben</t>
  </si>
  <si>
    <t>Kueter, Ben</t>
  </si>
  <si>
    <t>Carrell, Jack</t>
  </si>
  <si>
    <t>Stelzer, Max</t>
  </si>
  <si>
    <t>Koch, Gavin</t>
  </si>
  <si>
    <t>Sanders, Joaquin</t>
  </si>
  <si>
    <t>Fullenkamp, Wolfgang</t>
  </si>
  <si>
    <t>Bouska, Joey</t>
  </si>
  <si>
    <t>Smith, Egan</t>
  </si>
  <si>
    <t>Kriz, James</t>
  </si>
  <si>
    <t>Knudtson, Alex</t>
  </si>
  <si>
    <t>Dunnwald</t>
  </si>
  <si>
    <t>Cooper</t>
  </si>
  <si>
    <t>Kueter</t>
  </si>
  <si>
    <t>Carrell</t>
  </si>
  <si>
    <t>Stelzer</t>
  </si>
  <si>
    <t>Koch</t>
  </si>
  <si>
    <t>Sanders</t>
  </si>
  <si>
    <t>Fullenkamp</t>
  </si>
  <si>
    <t>Bouska</t>
  </si>
  <si>
    <t>Smith</t>
  </si>
  <si>
    <t>Kriz</t>
  </si>
  <si>
    <t>Knudtson</t>
  </si>
  <si>
    <t>Cedric</t>
  </si>
  <si>
    <t>Gavin</t>
  </si>
  <si>
    <t>Joaquin</t>
  </si>
  <si>
    <t>Wolfgang</t>
  </si>
  <si>
    <t>Egan</t>
  </si>
  <si>
    <t>James</t>
  </si>
  <si>
    <t>SF</t>
  </si>
  <si>
    <t>ROE</t>
  </si>
  <si>
    <t>TB</t>
  </si>
  <si>
    <t>PC</t>
  </si>
  <si>
    <t>WHIP</t>
  </si>
  <si>
    <t>Newton</t>
  </si>
  <si>
    <t>Drake</t>
  </si>
  <si>
    <t>Williamson</t>
  </si>
  <si>
    <t>Lacina</t>
  </si>
  <si>
    <t>Cameron</t>
  </si>
  <si>
    <t>Svoboda</t>
  </si>
  <si>
    <t>Isaiah</t>
  </si>
  <si>
    <t>Jake</t>
  </si>
  <si>
    <t>5</t>
  </si>
  <si>
    <t>Newton, Carter</t>
  </si>
  <si>
    <t>Milder, Logan</t>
  </si>
  <si>
    <t>Drake, Cooper</t>
  </si>
  <si>
    <t>Williamson, Jacob</t>
  </si>
  <si>
    <t>Lacina, Cameron</t>
  </si>
  <si>
    <t>Svoboda, Isaiah</t>
  </si>
  <si>
    <t>Ernst, Grant</t>
  </si>
  <si>
    <t>Mitchell, Jake</t>
  </si>
  <si>
    <t>-</t>
  </si>
  <si>
    <t>Rindels</t>
  </si>
  <si>
    <t>Hall</t>
  </si>
  <si>
    <t>Carlson</t>
  </si>
  <si>
    <t>Young</t>
  </si>
  <si>
    <t>Larson</t>
  </si>
  <si>
    <t>Hodges</t>
  </si>
  <si>
    <t>Waldschmidt</t>
  </si>
  <si>
    <t>Austin</t>
  </si>
  <si>
    <t>Ty</t>
  </si>
  <si>
    <t>Drew</t>
  </si>
  <si>
    <t>Talon</t>
  </si>
  <si>
    <t>Kurtz</t>
  </si>
  <si>
    <t>Kael</t>
  </si>
  <si>
    <t>Rindels, Austin</t>
  </si>
  <si>
    <t>Hall, Ty</t>
  </si>
  <si>
    <t>Carlson, Drew</t>
  </si>
  <si>
    <t>Young, Talon</t>
  </si>
  <si>
    <t>Larson, Drew</t>
  </si>
  <si>
    <t>Kueter, Sam</t>
  </si>
  <si>
    <t>Hodges, DJ</t>
  </si>
  <si>
    <t>Waldschmidt, Max</t>
  </si>
  <si>
    <t>Kurtz, Kael</t>
  </si>
  <si>
    <t>Kniss</t>
  </si>
  <si>
    <t>Nace</t>
  </si>
  <si>
    <t>Salibi</t>
  </si>
  <si>
    <t>Hicks</t>
  </si>
  <si>
    <t>Nugent</t>
  </si>
  <si>
    <t>Schroeder</t>
  </si>
  <si>
    <t>Wetmore</t>
  </si>
  <si>
    <t>Thein</t>
  </si>
  <si>
    <t>Garces</t>
  </si>
  <si>
    <t>Boevers</t>
  </si>
  <si>
    <t>Carsen</t>
  </si>
  <si>
    <t>Oliver</t>
  </si>
  <si>
    <t>Ethan</t>
  </si>
  <si>
    <t>Dominic</t>
  </si>
  <si>
    <t>Owen</t>
  </si>
  <si>
    <t>Raymond</t>
  </si>
  <si>
    <t>Jaxton</t>
  </si>
  <si>
    <t>Aidan</t>
  </si>
  <si>
    <t>Edgar</t>
  </si>
  <si>
    <t>Henry</t>
  </si>
  <si>
    <t>Christian</t>
  </si>
  <si>
    <t>Johannes</t>
  </si>
  <si>
    <t>Walschmidt</t>
  </si>
  <si>
    <t>Drak</t>
  </si>
  <si>
    <t>Mhoon-Lopez</t>
  </si>
  <si>
    <t>Newton, Carsen</t>
  </si>
  <si>
    <t>Kniss, Oliver</t>
  </si>
  <si>
    <t>Nace, Ethan</t>
  </si>
  <si>
    <t>Salibi, Dominic</t>
  </si>
  <si>
    <t>Hicks, Owen</t>
  </si>
  <si>
    <t>Nugent, Raymond</t>
  </si>
  <si>
    <t>Schroeder, Jaxton</t>
  </si>
  <si>
    <t>Wetmore, Aidan</t>
  </si>
  <si>
    <t>Mhoon-Lopez, Edgar</t>
  </si>
  <si>
    <t>Thein, Henry</t>
  </si>
  <si>
    <t>Garces, Christian</t>
  </si>
  <si>
    <t>Boevers, Johannes</t>
  </si>
  <si>
    <t>Runs Per Game</t>
  </si>
  <si>
    <t>OPS</t>
  </si>
  <si>
    <t>Meredith</t>
  </si>
  <si>
    <t>Nye</t>
  </si>
  <si>
    <t>Kistler</t>
  </si>
  <si>
    <t>Heick</t>
  </si>
  <si>
    <t>Weidner</t>
  </si>
  <si>
    <t>Sutherland</t>
  </si>
  <si>
    <t>Bell</t>
  </si>
  <si>
    <t>Panzer</t>
  </si>
  <si>
    <t>Nicholas</t>
  </si>
  <si>
    <t>Blake</t>
  </si>
  <si>
    <t>Blaine</t>
  </si>
  <si>
    <t>Xander</t>
  </si>
  <si>
    <t>Paxton</t>
  </si>
  <si>
    <t>Kendall</t>
  </si>
  <si>
    <t>Andrew</t>
  </si>
  <si>
    <t>Obermueller, Drake</t>
  </si>
  <si>
    <t>Meredith, Nicholas</t>
  </si>
  <si>
    <t>Nye, Drew</t>
  </si>
  <si>
    <t>Kistler, Blake</t>
  </si>
  <si>
    <t>Heick, Blaine</t>
  </si>
  <si>
    <t>Weidner, Xander</t>
  </si>
  <si>
    <t>Sutherland, Parker</t>
  </si>
  <si>
    <t>Bell, Paxton</t>
  </si>
  <si>
    <t>Meredith, Zachary</t>
  </si>
  <si>
    <t>Kurtz, Kendall</t>
  </si>
  <si>
    <t>Panzer, Andrew</t>
  </si>
  <si>
    <t>Drew Nye</t>
  </si>
  <si>
    <t>Kendall Kurtz</t>
  </si>
  <si>
    <t>Drake Obermueller</t>
  </si>
  <si>
    <t>Nicholas Meredith</t>
  </si>
  <si>
    <t xml:space="preserve">Cal </t>
  </si>
  <si>
    <t>Vitense</t>
  </si>
  <si>
    <t>Cal Vitense</t>
  </si>
  <si>
    <t>Paxton Bell</t>
  </si>
  <si>
    <t xml:space="preserve">Andrew </t>
  </si>
  <si>
    <t>Andrew Panzer</t>
  </si>
  <si>
    <t>Dominic Salibi</t>
  </si>
  <si>
    <t>Bowman</t>
  </si>
  <si>
    <t>Adam Bowman</t>
  </si>
  <si>
    <t>Blaine Heick</t>
  </si>
  <si>
    <t>Birt</t>
  </si>
  <si>
    <t>Henry Birt</t>
  </si>
  <si>
    <t>Klitgaard</t>
  </si>
  <si>
    <t>Ben Klitgaard</t>
  </si>
  <si>
    <t>Owen Hicks</t>
  </si>
  <si>
    <t>Talon Young</t>
  </si>
  <si>
    <t>Jaxton Schroeder</t>
  </si>
  <si>
    <t>Parker Sutherland</t>
  </si>
  <si>
    <t>Christopher</t>
  </si>
  <si>
    <t>Davis</t>
  </si>
  <si>
    <t>Christopher Davis</t>
  </si>
  <si>
    <t>Zachary Meredith</t>
  </si>
  <si>
    <t>Beau</t>
  </si>
  <si>
    <t>Beau Hall</t>
  </si>
  <si>
    <t>Kane</t>
  </si>
  <si>
    <t>Willey</t>
  </si>
  <si>
    <t>Kane Willey</t>
  </si>
  <si>
    <t xml:space="preserve">Kendall </t>
  </si>
  <si>
    <t xml:space="preserve">Nicholas </t>
  </si>
  <si>
    <t>Cal</t>
  </si>
  <si>
    <t xml:space="preserve">Paxton </t>
  </si>
  <si>
    <t xml:space="preserve">Adam </t>
  </si>
  <si>
    <t>Talong Young</t>
  </si>
  <si>
    <t xml:space="preserve">Ben </t>
  </si>
  <si>
    <t xml:space="preserve">Jaxton </t>
  </si>
  <si>
    <t>Birt, Henry</t>
  </si>
  <si>
    <t>Bowman, Adam</t>
  </si>
  <si>
    <t>Davis, Christopher</t>
  </si>
  <si>
    <t>Hall, Beau</t>
  </si>
  <si>
    <t>Klitgaard, Ben</t>
  </si>
  <si>
    <t xml:space="preserve">Vitense, Cal </t>
  </si>
  <si>
    <t>Willey, Kane</t>
  </si>
  <si>
    <t>2009-2025</t>
  </si>
  <si>
    <t xml:space="preserve">Kurtz, Kendall </t>
  </si>
  <si>
    <t>Vitense, Cal</t>
  </si>
  <si>
    <t xml:space="preserve">Bell, Paxton </t>
  </si>
  <si>
    <t xml:space="preserve">Bowman, Adam </t>
  </si>
  <si>
    <t xml:space="preserve">Klitgaard, Ben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</si>
</sst>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"/>
    <numFmt numFmtId="165" formatCode="0.000%"/>
    <numFmt numFmtId="166" formatCode="_(* #,##0_);_(* \(#,##0\);_(* &quot;-&quot;??_);_(@_)"/>
    <numFmt numFmtId="167" formatCode="_(* #,##0.000_);_(* \(#,##0.000\);_(* &quot;-&quot;??_);_(@_)"/>
    <numFmt numFmtId="168" formatCode="_(* #,##0.0000_);_(* \(#,##0.00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21252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wrapText="1"/>
    </xf>
    <xf numFmtId="165" fontId="0" fillId="0" borderId="0" xfId="1" applyNumberFormat="1" applyFont="1"/>
    <xf numFmtId="2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5" fontId="2" fillId="0" borderId="0" xfId="1" applyNumberFormat="1" applyFont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0" fontId="0" fillId="0" borderId="0" xfId="1" applyNumberFormat="1" applyFont="1"/>
    <xf numFmtId="10" fontId="2" fillId="0" borderId="0" xfId="1" applyNumberFormat="1" applyFont="1"/>
    <xf numFmtId="9" fontId="2" fillId="0" borderId="0" xfId="0" applyNumberFormat="1" applyFont="1" applyAlignment="1">
      <alignment horizontal="center"/>
    </xf>
    <xf numFmtId="12" fontId="0" fillId="0" borderId="0" xfId="0" applyNumberFormat="1" applyAlignment="1">
      <alignment horizontal="center"/>
    </xf>
    <xf numFmtId="12" fontId="2" fillId="0" borderId="0" xfId="0" applyNumberFormat="1" applyFont="1" applyAlignment="1">
      <alignment horizontal="center"/>
    </xf>
    <xf numFmtId="9" fontId="0" fillId="0" borderId="0" xfId="1" applyFont="1" applyAlignment="1">
      <alignment horizontal="center" wrapText="1"/>
    </xf>
    <xf numFmtId="9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pivotButton="1"/>
    <xf numFmtId="0" fontId="0" fillId="2" borderId="0" xfId="0" applyFill="1" applyAlignment="1">
      <alignment horizontal="center"/>
    </xf>
    <xf numFmtId="0" fontId="6" fillId="0" borderId="0" xfId="0" applyFont="1"/>
    <xf numFmtId="0" fontId="2" fillId="0" borderId="0" xfId="0" quotePrefix="1" applyFont="1"/>
    <xf numFmtId="0" fontId="7" fillId="0" borderId="0" xfId="0" applyFont="1" applyAlignment="1">
      <alignment horizontal="center"/>
    </xf>
    <xf numFmtId="9" fontId="0" fillId="0" borderId="1" xfId="1" applyFont="1" applyBorder="1" applyAlignment="1">
      <alignment horizontal="center"/>
    </xf>
    <xf numFmtId="167" fontId="0" fillId="0" borderId="1" xfId="2" applyNumberFormat="1" applyFont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166" fontId="2" fillId="4" borderId="2" xfId="2" applyNumberFormat="1" applyFont="1" applyFill="1" applyBorder="1"/>
    <xf numFmtId="9" fontId="2" fillId="4" borderId="2" xfId="1" applyFont="1" applyFill="1" applyBorder="1" applyAlignment="1">
      <alignment horizontal="center"/>
    </xf>
    <xf numFmtId="167" fontId="2" fillId="4" borderId="2" xfId="2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8" fillId="0" borderId="0" xfId="0" pivotButton="1" applyFont="1"/>
    <xf numFmtId="0" fontId="8" fillId="0" borderId="3" xfId="0" applyFont="1" applyBorder="1" applyAlignment="1">
      <alignment horizontal="left"/>
    </xf>
    <xf numFmtId="166" fontId="0" fillId="0" borderId="1" xfId="2" applyNumberFormat="1" applyFont="1" applyBorder="1"/>
    <xf numFmtId="0" fontId="10" fillId="0" borderId="0" xfId="0" applyFont="1"/>
    <xf numFmtId="167" fontId="0" fillId="0" borderId="1" xfId="2" applyNumberFormat="1" applyFont="1" applyBorder="1"/>
    <xf numFmtId="167" fontId="2" fillId="4" borderId="2" xfId="2" applyNumberFormat="1" applyFont="1" applyFill="1" applyBorder="1"/>
    <xf numFmtId="166" fontId="8" fillId="0" borderId="0" xfId="0" applyNumberFormat="1" applyFont="1"/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166" fontId="2" fillId="4" borderId="2" xfId="2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6" fontId="0" fillId="0" borderId="1" xfId="2" applyNumberFormat="1" applyFont="1" applyBorder="1" applyAlignment="1">
      <alignment horizontal="center"/>
    </xf>
    <xf numFmtId="43" fontId="0" fillId="0" borderId="1" xfId="2" applyFont="1" applyBorder="1" applyAlignment="1">
      <alignment horizontal="center"/>
    </xf>
    <xf numFmtId="43" fontId="2" fillId="4" borderId="2" xfId="2" applyFont="1" applyFill="1" applyBorder="1" applyAlignment="1">
      <alignment horizontal="center"/>
    </xf>
    <xf numFmtId="168" fontId="0" fillId="0" borderId="0" xfId="2" applyNumberFormat="1" applyFont="1"/>
    <xf numFmtId="0" fontId="8" fillId="0" borderId="0" xfId="0" applyFont="1" applyAlignment="1">
      <alignment horizontal="left"/>
    </xf>
    <xf numFmtId="9" fontId="8" fillId="0" borderId="1" xfId="1" applyFont="1" applyFill="1" applyBorder="1" applyAlignment="1">
      <alignment horizontal="center"/>
    </xf>
    <xf numFmtId="167" fontId="8" fillId="0" borderId="1" xfId="2" applyNumberFormat="1" applyFont="1" applyFill="1" applyBorder="1" applyAlignment="1">
      <alignment horizontal="center"/>
    </xf>
    <xf numFmtId="43" fontId="8" fillId="0" borderId="1" xfId="2" applyFont="1" applyFill="1" applyBorder="1" applyAlignment="1">
      <alignment horizontal="center"/>
    </xf>
    <xf numFmtId="43" fontId="2" fillId="0" borderId="0" xfId="2" applyFont="1" applyAlignment="1">
      <alignment horizontal="center"/>
    </xf>
    <xf numFmtId="166" fontId="2" fillId="0" borderId="0" xfId="2" applyNumberFormat="1" applyFont="1" applyAlignment="1">
      <alignment horizontal="center"/>
    </xf>
    <xf numFmtId="9" fontId="0" fillId="0" borderId="0" xfId="1" applyFont="1" applyAlignment="1">
      <alignment horizontal="center"/>
    </xf>
    <xf numFmtId="0" fontId="2" fillId="0" borderId="0" xfId="0" applyFont="1" applyAlignment="1">
      <alignment horizontal="center" wrapText="1"/>
    </xf>
    <xf numFmtId="167" fontId="0" fillId="0" borderId="0" xfId="2" applyNumberFormat="1" applyFont="1" applyAlignment="1">
      <alignment horizontal="center"/>
    </xf>
    <xf numFmtId="43" fontId="0" fillId="0" borderId="0" xfId="2" applyFont="1"/>
    <xf numFmtId="43" fontId="8" fillId="0" borderId="1" xfId="0" applyNumberFormat="1" applyFont="1" applyBorder="1"/>
    <xf numFmtId="167" fontId="2" fillId="3" borderId="7" xfId="2" applyNumberFormat="1" applyFont="1" applyFill="1" applyBorder="1" applyAlignment="1">
      <alignment horizontal="center"/>
    </xf>
    <xf numFmtId="166" fontId="2" fillId="0" borderId="0" xfId="2" applyNumberFormat="1" applyFont="1"/>
    <xf numFmtId="9" fontId="2" fillId="0" borderId="0" xfId="1" applyFont="1" applyAlignment="1">
      <alignment horizontal="center"/>
    </xf>
    <xf numFmtId="167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7" fontId="0" fillId="0" borderId="0" xfId="2" applyNumberFormat="1" applyFont="1" applyAlignment="1">
      <alignment horizontal="center" vertical="center" wrapText="1"/>
    </xf>
    <xf numFmtId="167" fontId="2" fillId="0" borderId="0" xfId="2" applyNumberFormat="1" applyFont="1"/>
    <xf numFmtId="167" fontId="0" fillId="0" borderId="0" xfId="2" applyNumberFormat="1" applyFont="1"/>
    <xf numFmtId="43" fontId="0" fillId="0" borderId="0" xfId="2" applyFont="1" applyAlignment="1">
      <alignment horizontal="center" vertical="center" wrapText="1"/>
    </xf>
    <xf numFmtId="166" fontId="0" fillId="0" borderId="0" xfId="2" applyNumberFormat="1" applyFont="1" applyAlignment="1">
      <alignment horizontal="center" vertical="center" wrapText="1"/>
    </xf>
    <xf numFmtId="166" fontId="2" fillId="0" borderId="0" xfId="2" applyNumberFormat="1" applyFont="1" applyAlignment="1">
      <alignment horizontal="center" vertical="center" wrapText="1"/>
    </xf>
    <xf numFmtId="167" fontId="8" fillId="0" borderId="0" xfId="2" applyNumberFormat="1" applyFont="1"/>
    <xf numFmtId="10" fontId="0" fillId="0" borderId="0" xfId="1" applyNumberFormat="1" applyFont="1" applyBorder="1" applyAlignment="1">
      <alignment horizontal="center"/>
    </xf>
    <xf numFmtId="0" fontId="11" fillId="5" borderId="0" xfId="0" applyFont="1" applyFill="1" applyAlignment="1">
      <alignment horizontal="center"/>
    </xf>
    <xf numFmtId="10" fontId="2" fillId="0" borderId="0" xfId="1" applyNumberFormat="1" applyFont="1" applyBorder="1" applyAlignment="1">
      <alignment horizontal="center"/>
    </xf>
    <xf numFmtId="0" fontId="11" fillId="5" borderId="0" xfId="0" applyFont="1" applyFill="1" applyAlignment="1">
      <alignment horizontal="left"/>
    </xf>
    <xf numFmtId="167" fontId="11" fillId="5" borderId="0" xfId="2" applyNumberFormat="1" applyFont="1" applyFill="1" applyBorder="1" applyAlignment="1">
      <alignment horizontal="center"/>
    </xf>
    <xf numFmtId="43" fontId="2" fillId="3" borderId="7" xfId="2" applyFont="1" applyFill="1" applyBorder="1" applyAlignment="1">
      <alignment horizontal="center"/>
    </xf>
    <xf numFmtId="166" fontId="8" fillId="2" borderId="1" xfId="0" applyNumberFormat="1" applyFont="1" applyFill="1" applyBorder="1" applyAlignment="1">
      <alignment horizontal="center"/>
    </xf>
    <xf numFmtId="166" fontId="8" fillId="2" borderId="3" xfId="0" applyNumberFormat="1" applyFont="1" applyFill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 wrapText="1"/>
    </xf>
    <xf numFmtId="167" fontId="0" fillId="0" borderId="0" xfId="2" applyNumberFormat="1" applyFont="1" applyAlignment="1">
      <alignment vertical="center" wrapText="1"/>
    </xf>
    <xf numFmtId="43" fontId="8" fillId="2" borderId="3" xfId="0" applyNumberFormat="1" applyFont="1" applyFill="1" applyBorder="1" applyAlignment="1">
      <alignment horizontal="center"/>
    </xf>
    <xf numFmtId="43" fontId="0" fillId="0" borderId="0" xfId="2" applyFont="1" applyAlignment="1">
      <alignment horizontal="center"/>
    </xf>
    <xf numFmtId="12" fontId="2" fillId="0" borderId="0" xfId="0" applyNumberFormat="1" applyFont="1"/>
    <xf numFmtId="12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2" fontId="0" fillId="0" borderId="0" xfId="0" applyNumberFormat="1" applyAlignment="1">
      <alignment vertical="center" wrapText="1"/>
    </xf>
    <xf numFmtId="12" fontId="2" fillId="0" borderId="0" xfId="0" applyNumberFormat="1" applyFont="1" applyAlignment="1">
      <alignment vertical="center" wrapText="1"/>
    </xf>
    <xf numFmtId="12" fontId="0" fillId="0" borderId="0" xfId="2" applyNumberFormat="1" applyFont="1" applyAlignment="1">
      <alignment horizontal="center"/>
    </xf>
    <xf numFmtId="0" fontId="0" fillId="0" borderId="4" xfId="0" applyBorder="1" applyAlignment="1">
      <alignment horizontal="left"/>
    </xf>
    <xf numFmtId="166" fontId="8" fillId="0" borderId="3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166" fontId="8" fillId="0" borderId="1" xfId="0" applyNumberFormat="1" applyFont="1" applyBorder="1"/>
    <xf numFmtId="166" fontId="8" fillId="0" borderId="3" xfId="0" applyNumberFormat="1" applyFont="1" applyBorder="1"/>
    <xf numFmtId="166" fontId="8" fillId="2" borderId="3" xfId="0" applyNumberFormat="1" applyFont="1" applyFill="1" applyBorder="1"/>
    <xf numFmtId="166" fontId="8" fillId="2" borderId="1" xfId="0" applyNumberFormat="1" applyFont="1" applyFill="1" applyBorder="1"/>
    <xf numFmtId="166" fontId="0" fillId="0" borderId="6" xfId="0" applyNumberFormat="1" applyBorder="1"/>
    <xf numFmtId="166" fontId="0" fillId="0" borderId="4" xfId="0" applyNumberFormat="1" applyBorder="1"/>
    <xf numFmtId="9" fontId="2" fillId="3" borderId="5" xfId="1" applyFont="1" applyFill="1" applyBorder="1" applyAlignment="1"/>
    <xf numFmtId="167" fontId="2" fillId="3" borderId="5" xfId="2" applyNumberFormat="1" applyFont="1" applyFill="1" applyBorder="1" applyAlignment="1"/>
    <xf numFmtId="43" fontId="0" fillId="0" borderId="0" xfId="2" applyFont="1" applyAlignment="1">
      <alignment vertical="center" wrapText="1"/>
    </xf>
    <xf numFmtId="166" fontId="0" fillId="0" borderId="2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166" fontId="8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167" fontId="8" fillId="2" borderId="1" xfId="2" applyNumberFormat="1" applyFont="1" applyFill="1" applyBorder="1" applyAlignment="1">
      <alignment horizontal="center"/>
    </xf>
    <xf numFmtId="43" fontId="8" fillId="2" borderId="1" xfId="2" applyFont="1" applyFill="1" applyBorder="1" applyAlignment="1">
      <alignment horizontal="center"/>
    </xf>
    <xf numFmtId="43" fontId="8" fillId="2" borderId="1" xfId="0" applyNumberFormat="1" applyFont="1" applyFill="1" applyBorder="1"/>
    <xf numFmtId="166" fontId="8" fillId="2" borderId="0" xfId="0" applyNumberFormat="1" applyFont="1" applyFill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111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center"/>
    </dxf>
    <dxf>
      <alignment horizontal="center"/>
    </dxf>
    <dxf>
      <alignment vertical="bottom"/>
    </dxf>
    <dxf>
      <fill>
        <patternFill patternType="none">
          <bgColor auto="1"/>
        </patternFill>
      </fill>
    </dxf>
    <dxf>
      <border>
        <left style="thin">
          <color indexed="64"/>
        </left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z val="11"/>
      </font>
    </dxf>
    <dxf>
      <font>
        <sz val="11"/>
      </font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166" formatCode="_(* #,##0_);_(* \(#,##0\);_(* &quot;-&quot;??_);_(@_)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alignment horizontal="center" readingOrder="0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ont>
        <sz val="11"/>
      </font>
    </dxf>
    <dxf>
      <font>
        <sz val="11"/>
      </font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sz val="10"/>
      </font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35" formatCode="_(* #,##0.00_);_(* \(#,##0.00\);_(* &quot;-&quot;??_);_(@_)"/>
    </dxf>
    <dxf>
      <numFmt numFmtId="166" formatCode="_(* #,##0_);_(* \(#,##0\);_(* &quot;-&quot;??_);_(@_)"/>
    </dxf>
    <dxf>
      <alignment horizontal="general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center"/>
    </dxf>
    <dxf>
      <fill>
        <patternFill patternType="none">
          <bgColor auto="1"/>
        </patternFill>
      </fill>
    </dxf>
    <dxf>
      <border>
        <left style="thin">
          <color indexed="64"/>
        </left>
      </border>
    </dxf>
    <dxf>
      <fill>
        <patternFill patternType="none">
          <bgColor auto="1"/>
        </patternFill>
      </fill>
    </dxf>
    <dxf>
      <alignment horizontal="center" readingOrder="0"/>
    </dxf>
    <dxf>
      <alignment horizontal="center" readingOrder="0"/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ont>
        <sz val="10"/>
      </font>
    </dxf>
    <dxf>
      <numFmt numFmtId="166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pivotCacheDefinition" Target="pivotCache/pivotCacheDefinition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ads.freestar.com/?utm_campaign=branding&amp;utm_medium=display&amp;utm_source=gobound.com&amp;utm_content=gobound_right_siderail_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38</xdr:row>
      <xdr:rowOff>0</xdr:rowOff>
    </xdr:from>
    <xdr:to>
      <xdr:col>2</xdr:col>
      <xdr:colOff>133350</xdr:colOff>
      <xdr:row>38</xdr:row>
      <xdr:rowOff>133350</xdr:rowOff>
    </xdr:to>
    <xdr:sp macro="" textlink="">
      <xdr:nvSpPr>
        <xdr:cNvPr id="2" name="AutoShape 2" descr="freestar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F338AE-9C96-42D2-B123-DD463C6DB049}"/>
            </a:ext>
          </a:extLst>
        </xdr:cNvPr>
        <xdr:cNvSpPr>
          <a:spLocks noChangeAspect="1" noChangeArrowheads="1"/>
        </xdr:cNvSpPr>
      </xdr:nvSpPr>
      <xdr:spPr bwMode="auto">
        <a:xfrm>
          <a:off x="1619250" y="7639050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ton, Brad T" refreshedDate="43319.58667326389" createdVersion="4" refreshedVersion="4" minRefreshableVersion="3" recordCount="168" xr:uid="{00000000-000A-0000-FFFF-FFFF00000000}">
  <cacheSource type="worksheet">
    <worksheetSource ref="A1:A169" sheet="hitting names"/>
  </cacheSource>
  <cacheFields count="1">
    <cacheField name="name" numFmtId="0">
      <sharedItems count="95">
        <s v="Prybil, Adam"/>
        <s v="Derby, AJ"/>
        <s v="Yoder, Derek"/>
        <s v="Hardin, Louie"/>
        <s v="Chelf, John"/>
        <s v="Tholen, Tucker"/>
        <s v="Ritter, Tim"/>
        <s v="Dorman, Patrick"/>
        <s v="Creach, Gus"/>
        <s v="Harp, Kevin"/>
        <s v="Alberhasky, Connor"/>
        <s v="Saeugling, Seth"/>
        <s v="Noser, Rob"/>
        <s v="Strommer, Richard"/>
        <s v="Glenn, Elliot"/>
        <s v="Loring, Logan"/>
        <s v="Weno, Greg"/>
        <s v="Vincent, Matt"/>
        <s v="Riley, Phillip"/>
        <s v="Hartley, John"/>
        <s v="Fleener, Karl"/>
        <s v="Mrstik, Sam"/>
        <s v="Crosby, Josh"/>
        <s v="Hamm, Brent"/>
        <s v="Duncan, Ryan"/>
        <s v="Ketelsen, David"/>
        <s v="Lake, David"/>
        <s v="Hansen, Coulten"/>
        <s v="Simpson, Grant"/>
        <s v="Winegarden, Nate"/>
        <s v="Wieland, Mitch"/>
        <s v="Wingarden, Nate"/>
        <s v="Stika, Tyler"/>
        <s v="Frakes, Jack"/>
        <s v="Paguada, Rossel"/>
        <s v="Dildine, Nick"/>
        <s v="Kenney, Eric"/>
        <s v="Hasler, Mitch"/>
        <s v="Mills, Alex"/>
        <s v="Reineke, Parker"/>
        <s v="Gevock, JJ"/>
        <s v="Haring, Michael"/>
        <s v="Fountain, Jared"/>
        <s v="Brenner, Freeman"/>
        <s v="Goddard, Nate"/>
        <s v="Forrester, Quinton"/>
        <s v="Grace, Evan"/>
        <s v="Hostager, Quinn"/>
        <s v="Arch, Joseph"/>
        <s v="Dennis, Sam"/>
        <s v="Ringen, Nile"/>
        <s v="Sueppel, Nick"/>
        <s v="Hensley, Matt"/>
        <s v="Sladek, Grant"/>
        <s v="McCleary, Brett"/>
        <s v="LaFauce, Logan"/>
        <s v="Leigh, Dylan"/>
        <s v="Cotton, Brady"/>
        <s v="Brennan, Ryan"/>
        <s v="Fellows, Griffin"/>
        <s v="Sass, Caleb"/>
        <s v="Africa, Dillon"/>
        <s v="Schnoebelen, Joey"/>
        <s v="Waikel, Nathan"/>
        <s v="Frantz, Bryce"/>
        <s v="Swartzendruber, Chase"/>
        <s v="Moioffer, Nick"/>
        <s v="McCullough, CJ"/>
        <s v="Roggeveen, Jack"/>
        <s v="Bigley, Brady"/>
        <s v="Kabat, Nathan"/>
        <s v="Regennitter, Riley"/>
        <s v="Reyhons, Travis"/>
        <s v="Stone, Zach"/>
        <s v="Deshler, Dylan"/>
        <s v="Berg, Bryan"/>
        <s v="Polfliet, Machlen"/>
        <s v="Geerdes, Jim"/>
        <s v="Villhauer, Roman"/>
        <s v="Mertens, Dylan"/>
        <s v="Whitlow, Dominick"/>
        <s v="Denninger, Michael"/>
        <s v="Bormann, Lance"/>
        <s v="Dykes, Jacob"/>
        <s v="Hook, Mik"/>
        <s v="Jones, Evan"/>
        <s v="Lewers, Sam"/>
        <s v="Max, Quenton"/>
        <s v="McComas, Liam"/>
        <s v="Milder, Cole"/>
        <s v="Parker, Ben"/>
        <s v="Pugh, Levi"/>
        <s v="Slauson, Tanner"/>
        <s v="Steve, Ben"/>
        <s v="Threlkeld-Wiegand, R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ton, Brad T" refreshedDate="45992.526927199076" createdVersion="8" refreshedVersion="8" minRefreshableVersion="3" recordCount="352" xr:uid="{B1107DE4-FD8F-4891-AEA5-2DD530F0296A}">
  <cacheSource type="worksheet">
    <worksheetSource ref="A1:U353" sheet="data - hitting historical"/>
  </cacheSource>
  <cacheFields count="21">
    <cacheField name="last name" numFmtId="0">
      <sharedItems/>
    </cacheField>
    <cacheField name="first name" numFmtId="0">
      <sharedItems/>
    </cacheField>
    <cacheField name="name" numFmtId="0">
      <sharedItems count="176">
        <s v="Africa, Dillon"/>
        <s v="Bormann, Lance"/>
        <s v="Deshler, Dylan"/>
        <s v="Dykes, Jacob"/>
        <s v="Frantz, Bryce"/>
        <s v="Geerdes, Jim"/>
        <s v="Hook, Mik"/>
        <s v="Jones, Evan"/>
        <s v="Lewers, Sam"/>
        <s v="Max, Quenton"/>
        <s v="McCleary, Brett"/>
        <s v="McComas, Liam"/>
        <s v="Milder, Cole"/>
        <s v="Parker, Ben"/>
        <s v="Polfliet, Machlen"/>
        <s v="Pugh, Levi"/>
        <s v="Regennitter, Riley"/>
        <s v="Reyhons, Travis"/>
        <s v="Roggeveen, Jack"/>
        <s v="Sass, Caleb"/>
        <s v="Schnoebelen, Joey"/>
        <s v="Slauson, Tanner"/>
        <s v="Steve, Ben"/>
        <s v="Stone, Zach"/>
        <s v="Threlkeld-Wiegand, Ry"/>
        <s v="Villhauer, Roman"/>
        <s v="Fellows, Griffin"/>
        <s v="Leigh, Dylan"/>
        <s v="Ringen, Nile"/>
        <s v="Waikel, Nathan"/>
        <s v="Moioffer, Nick"/>
        <s v="Berg, Bryan"/>
        <s v="Mertens, Dylan"/>
        <s v="McCullough, CJ"/>
        <s v="Whitlow, Dominick"/>
        <s v="Denninger, Michael"/>
        <s v="Sueppel, Nick"/>
        <s v="Hensley, Matt"/>
        <s v="Brennan, Ryan"/>
        <s v="Grace, Evan"/>
        <s v="Swartzendruber, Chase"/>
        <s v="Cotton, Brady"/>
        <s v="Bigley, Brady"/>
        <s v="Kabat, Nathan"/>
        <s v="Haring, Michael"/>
        <s v="Sladek, Grant"/>
        <s v="Forrester, Quinton"/>
        <s v="LaFauce, Logan"/>
        <s v="Arch, Joseph"/>
        <s v="Wieland, Mitch"/>
        <s v="Mrstik, Sam"/>
        <s v="Crosby, Josh"/>
        <s v="Stika, Tyler"/>
        <s v="Gevock, JJ"/>
        <s v="Simpson, Grant"/>
        <s v="Hasler, Mitch"/>
        <s v="Kenney, Eric"/>
        <s v="Frakes, Jack"/>
        <s v="Goddard, Nate"/>
        <s v="Fountain, Jared"/>
        <s v="Hostager, Quinn"/>
        <s v="Dennis, Sam"/>
        <s v="Duncan, Ryan"/>
        <s v="Mills, Alex"/>
        <s v="Reineke, Parker"/>
        <s v="Brenner, Freeman"/>
        <s v="Paguada, Rossel"/>
        <s v="Hamm, Brent"/>
        <s v="Alberhasky, Connor"/>
        <s v="Prybil, Adam"/>
        <s v="Hartley, John"/>
        <s v="Winegarden, Nate"/>
        <s v="Dildine, Nick"/>
        <s v="Yoder, Derek"/>
        <s v="Tholen, Tucker"/>
        <s v="Ritter, Tim"/>
        <s v="Ketelsen, David"/>
        <s v="Lake, David"/>
        <s v="Strommer, Richard"/>
        <s v="Hansen, Coulten"/>
        <s v="Fleener, Karl"/>
        <s v="Loring, Logan"/>
        <s v="Derby, AJ"/>
        <s v="Hardin, Louie"/>
        <s v="Chelf, John"/>
        <s v="Dorman, Patrick"/>
        <s v="Creach, Gus"/>
        <s v="Harp, Kevin"/>
        <s v="Saeugling, Seth"/>
        <s v="Noser, Rob"/>
        <s v="Glenn, Elliot"/>
        <s v="Weno, Greg"/>
        <s v="Vincent, Matt"/>
        <s v="Riley, Phillip"/>
        <s v="Heck, DJ"/>
        <s v="Kuepker, Zachary"/>
        <s v="Hanrahan, Cade"/>
        <s v="Alberhasky, JD"/>
        <s v="Moore, Riley"/>
        <s v="Clark, Kyle"/>
        <s v="Herzic, Brady"/>
        <s v="Dickerson, Dustin"/>
        <s v="Deprenger, Max"/>
        <s v="Bormann, Garrett"/>
        <s v="Mitchell, Gable"/>
        <s v="Seaton, Carter"/>
        <s v="Schnoebelen, Kolbe"/>
        <s v="Kabat, Noah"/>
        <s v="Hayden, Reese"/>
        <s v="Ernst, Jackson"/>
        <s v="Obermueller, Cade"/>
        <s v="Denniger, Daniel"/>
        <s v="Cotton, Garet"/>
        <s v="Kennedy, Jay"/>
        <s v="Klosterman, John"/>
        <s v="Means, Jacob"/>
        <s v="Dunnwald, Cedric"/>
        <s v="Cooper, Ben"/>
        <s v="Kueter, Ben"/>
        <s v="Carrell, Jack"/>
        <s v="Stelzer, Max"/>
        <s v="Koch, Gavin"/>
        <s v="Sanders, Joaquin"/>
        <s v="Fullenkamp, Wolfgang"/>
        <s v="Bouska, Joey"/>
        <s v="Smith, Egan"/>
        <s v="Kriz, James"/>
        <s v="Knudtson, Alex"/>
        <s v="Newton, Carter"/>
        <s v="Milder, Logan"/>
        <s v="Drake, Cooper"/>
        <s v="Williamson, Jacob"/>
        <s v="Lacina, Cameron"/>
        <s v="Svoboda, Isaiah"/>
        <s v="Ernst, Grant"/>
        <s v="Mitchell, Jake"/>
        <s v="Rindels, Austin"/>
        <s v="Hall, Ty"/>
        <s v="Carlson, Drew"/>
        <s v="Young, Talon"/>
        <s v="Larson, Drew"/>
        <s v="Kueter, Sam"/>
        <s v="Hodges, DJ"/>
        <s v="Waldschmidt, Max"/>
        <s v="Kurtz, Kael"/>
        <s v="Newton, Carsen"/>
        <s v="Kniss, Oliver"/>
        <s v="Nace, Ethan"/>
        <s v="Salibi, Dominic"/>
        <s v="Hicks, Owen"/>
        <s v="Nugent, Raymond"/>
        <s v="Schroeder, Jaxton"/>
        <s v="Wetmore, Aidan"/>
        <s v="Mhoon-Lopez, Edgar"/>
        <s v="Thein, Henry"/>
        <s v="Garces, Christian"/>
        <s v="Boevers, Johannes"/>
        <s v="Obermueller, Drake"/>
        <s v="Meredith, Nicholas"/>
        <s v="Nye, Drew"/>
        <s v="Kistler, Blake"/>
        <s v="Heick, Blaine"/>
        <s v="Weidner, Xander"/>
        <s v="Sutherland, Parker"/>
        <s v="Bell, Paxton"/>
        <s v="Meredith, Zachary"/>
        <s v="Kurtz, Kendall"/>
        <s v="Panzer, Andrew"/>
        <s v="Vitense, Cal "/>
        <s v="Bowman, Adam"/>
        <s v="Birt, Henry"/>
        <s v="Klitgaard, Ben"/>
        <s v="Davis, Christopher"/>
        <s v="Hall, Beau"/>
        <s v="Willey, Kane"/>
        <s v="Panzer, Andrew " u="1"/>
      </sharedItems>
    </cacheField>
    <cacheField name="AB" numFmtId="0">
      <sharedItems containsSemiMixedTypes="0" containsString="0" containsNumber="1" containsInteger="1" minValue="0" maxValue="149"/>
    </cacheField>
    <cacheField name="R" numFmtId="0">
      <sharedItems containsSemiMixedTypes="0" containsString="0" containsNumber="1" containsInteger="1" minValue="0" maxValue="58"/>
    </cacheField>
    <cacheField name="H" numFmtId="0">
      <sharedItems containsSemiMixedTypes="0" containsString="0" containsNumber="1" containsInteger="1" minValue="0" maxValue="58"/>
    </cacheField>
    <cacheField name="2B" numFmtId="0">
      <sharedItems containsSemiMixedTypes="0" containsString="0" containsNumber="1" containsInteger="1" minValue="0" maxValue="19"/>
    </cacheField>
    <cacheField name="3B" numFmtId="0">
      <sharedItems containsSemiMixedTypes="0" containsString="0" containsNumber="1" containsInteger="1" minValue="0" maxValue="6"/>
    </cacheField>
    <cacheField name="HR" numFmtId="0">
      <sharedItems containsSemiMixedTypes="0" containsString="0" containsNumber="1" containsInteger="1" minValue="0" maxValue="13"/>
    </cacheField>
    <cacheField name="RBI" numFmtId="0">
      <sharedItems containsSemiMixedTypes="0" containsString="0" containsNumber="1" containsInteger="1" minValue="0" maxValue="47"/>
    </cacheField>
    <cacheField name="SAC" numFmtId="0">
      <sharedItems containsSemiMixedTypes="0" containsString="0" containsNumber="1" containsInteger="1" minValue="0" maxValue="8"/>
    </cacheField>
    <cacheField name="BB" numFmtId="0">
      <sharedItems containsSemiMixedTypes="0" containsString="0" containsNumber="1" containsInteger="1" minValue="0" maxValue="43"/>
    </cacheField>
    <cacheField name="SO" numFmtId="0">
      <sharedItems containsSemiMixedTypes="0" containsString="0" containsNumber="1" containsInteger="1" minValue="0" maxValue="39"/>
    </cacheField>
    <cacheField name="SB" numFmtId="0">
      <sharedItems containsSemiMixedTypes="0" containsString="0" containsNumber="1" containsInteger="1" minValue="0" maxValue="35"/>
    </cacheField>
    <cacheField name="SBA" numFmtId="0">
      <sharedItems containsSemiMixedTypes="0" containsString="0" containsNumber="1" containsInteger="1" minValue="0" maxValue="37"/>
    </cacheField>
    <cacheField name="SB %" numFmtId="0">
      <sharedItems containsBlank="1" containsMixedTypes="1" containsNumber="1" minValue="0" maxValue="1"/>
    </cacheField>
    <cacheField name="HBP" numFmtId="0">
      <sharedItems containsSemiMixedTypes="0" containsString="0" containsNumber="1" containsInteger="1" minValue="0" maxValue="12"/>
    </cacheField>
    <cacheField name="OBP" numFmtId="0">
      <sharedItems containsMixedTypes="1" containsNumber="1" minValue="0" maxValue="1"/>
    </cacheField>
    <cacheField name="SLG" numFmtId="0">
      <sharedItems containsMixedTypes="1" containsNumber="1" minValue="0" maxValue="2"/>
    </cacheField>
    <cacheField name="AVG" numFmtId="0">
      <sharedItems containsMixedTypes="1" containsNumber="1" minValue="0" maxValue="1"/>
    </cacheField>
    <cacheField name="year" numFmtId="0">
      <sharedItems containsSemiMixedTypes="0" containsString="0" containsNumber="1" containsInteger="1" minValue="2009" maxValue="20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ton, Brad T" refreshedDate="45992.539811689814" createdVersion="8" refreshedVersion="8" minRefreshableVersion="3" recordCount="203" xr:uid="{D9DD6EFE-BF49-4763-8EDC-D2071A986FF2}">
  <cacheSource type="worksheet">
    <worksheetSource ref="A1:S204" sheet="data - pitching historical"/>
  </cacheSource>
  <cacheFields count="19">
    <cacheField name="last name" numFmtId="0">
      <sharedItems/>
    </cacheField>
    <cacheField name="first name" numFmtId="0">
      <sharedItems/>
    </cacheField>
    <cacheField name="name" numFmtId="0">
      <sharedItems count="106">
        <s v="Dykes, Jacob"/>
        <s v="Frantz, Bryce"/>
        <s v="Geerdes, Jim"/>
        <s v="Jones, Evan"/>
        <s v="Max, Quenton"/>
        <s v="McCleary, Brett"/>
        <s v="Polfliet, Machlen"/>
        <s v="Pugh, Levi"/>
        <s v="Regennitter, Riley"/>
        <s v="Reyhons, Travis"/>
        <s v="Threlkeld-Wiegand, Ry"/>
        <s v="Stone, Zach"/>
        <s v="Villhauer, Roman"/>
        <s v="Ringen, Nile"/>
        <s v="Schnoebelen, Joey"/>
        <s v="Sass, Caleb"/>
        <s v="Whitlow, Dominick"/>
        <s v="Mertens, Dylan"/>
        <s v="Berg, Bryan"/>
        <s v="Denninger, Michael"/>
        <s v="Cotton, Brady"/>
        <s v="Brennan, Ryan"/>
        <s v="Sueppel, Nick"/>
        <s v="Grace, Evan"/>
        <s v="Kabat, Nathan"/>
        <s v="Haring, Michael"/>
        <s v="Forrester, Quinton"/>
        <s v="LaFauce, Logan"/>
        <s v="Arch, Joseph"/>
        <s v="Leigh, Dylan"/>
        <s v="Stika, Tyler"/>
        <s v="Wieland, Mitch"/>
        <s v="Kenney, Eric"/>
        <s v="Mrstik, Sam"/>
        <s v="Crosby, Josh"/>
        <s v="Goddard, Nate"/>
        <s v="Simpson, Grant"/>
        <s v="Fountain, Jared"/>
        <s v="Hasler, Mitch"/>
        <s v="Duncan, Ryan"/>
        <s v="Frakes, Jack"/>
        <s v="Alberhasky, Connor"/>
        <s v="Hamm, Brent"/>
        <s v="Prybil, Adam"/>
        <s v="Hartley, John"/>
        <s v="Winegarden, Nate"/>
        <s v="Tholen, Tucker"/>
        <s v="Loring, Logan"/>
        <s v="Fleener, Karl"/>
        <s v="Yoder, Derek"/>
        <s v="Hansen, Coulten"/>
        <s v="Dorman, Patrick"/>
        <s v="Riley, Phillip"/>
        <s v="Noser, Rob"/>
        <s v="Saeugling, Seth"/>
        <s v="Weno, Greg"/>
        <s v="Chelf, John"/>
        <s v="Derby, AJ"/>
        <s v="Herzic, Brady"/>
        <s v="Alberhasky, JD"/>
        <s v="Moore, Riley"/>
        <s v="Clark, Kyle"/>
        <s v="Hanrahan, Cade"/>
        <s v="Parker, Ben"/>
        <s v="Kuepker, Zachary"/>
        <s v="Bormann, Garrett"/>
        <s v="Hayden, Reese"/>
        <s v="Mitchell, Gable"/>
        <s v="Klosterman, John"/>
        <s v="Lewers, Sam"/>
        <s v="Dickerson, Dustin"/>
        <s v="Obermueller, Cade"/>
        <s v="Kennedy, Jay"/>
        <s v="McComas, Liam"/>
        <s v="Seaton, Carter"/>
        <s v="Cotton, Garet"/>
        <s v="Sanders, Joaquin"/>
        <s v="Smith, Egan"/>
        <s v="Kriz, James"/>
        <s v="Knudtson, Alex"/>
        <s v="Newton, Carter"/>
        <s v="Carrell, Jack"/>
        <s v="Drake, Cooper"/>
        <s v="Koch, Gavin"/>
        <s v="Mitchell, Jake"/>
        <s v="Hall, Ty"/>
        <s v="Carlson, Drew"/>
        <s v="Young, Talon"/>
        <s v="Waldschmidt, Max"/>
        <s v="Kurtz, Kael"/>
        <s v="Kniss, Oliver"/>
        <s v="Hicks, Owen"/>
        <s v="Schroeder, Jaxton"/>
        <s v="Wetmore, Aidan"/>
        <s v="Boevers, Johannes"/>
        <s v="Obermueller, Drake"/>
        <s v="Meredith, Nicholas"/>
        <s v="Nugent, Raymond"/>
        <s v="Nace, Ethan"/>
        <s v="Meredith, Zachary"/>
        <s v="Kurtz, Kendall "/>
        <s v="Vitense, Cal"/>
        <s v="Bell, Paxton "/>
        <s v="Bowman, Adam "/>
        <s v="Willey, Kane"/>
        <s v="Meredith, Nicholas " u="1"/>
      </sharedItems>
    </cacheField>
    <cacheField name="Starts" numFmtId="0">
      <sharedItems containsString="0" containsBlank="1" containsNumber="1" containsInteger="1" minValue="0" maxValue="14"/>
    </cacheField>
    <cacheField name="App" numFmtId="0">
      <sharedItems containsSemiMixedTypes="0" containsString="0" containsNumber="1" containsInteger="1" minValue="0" maxValue="18"/>
    </cacheField>
    <cacheField name="W" numFmtId="0">
      <sharedItems containsMixedTypes="1" containsNumber="1" containsInteger="1" minValue="0" maxValue="8"/>
    </cacheField>
    <cacheField name="L" numFmtId="0">
      <sharedItems containsSemiMixedTypes="0" containsString="0" containsNumber="1" containsInteger="1" minValue="0" maxValue="7"/>
    </cacheField>
    <cacheField name="IP's" numFmtId="43">
      <sharedItems containsSemiMixedTypes="0" containsString="0" containsNumber="1" minValue="0" maxValue="64.333333333333329"/>
    </cacheField>
    <cacheField name="S" numFmtId="0">
      <sharedItems containsString="0" containsBlank="1" containsNumber="1" containsInteger="1" minValue="0" maxValue="10"/>
    </cacheField>
    <cacheField name="HA" numFmtId="0">
      <sharedItems containsSemiMixedTypes="0" containsString="0" containsNumber="1" containsInteger="1" minValue="0" maxValue="68"/>
    </cacheField>
    <cacheField name="RA" numFmtId="0">
      <sharedItems containsSemiMixedTypes="0" containsString="0" containsNumber="1" containsInteger="1" minValue="0" maxValue="55"/>
    </cacheField>
    <cacheField name="ER" numFmtId="0">
      <sharedItems containsSemiMixedTypes="0" containsString="0" containsNumber="1" containsInteger="1" minValue="0" maxValue="38"/>
    </cacheField>
    <cacheField name="ERA" numFmtId="0">
      <sharedItems containsSemiMixedTypes="0" containsString="0" containsNumber="1" minValue="0" maxValue="1000000"/>
    </cacheField>
    <cacheField name="BB" numFmtId="0">
      <sharedItems containsSemiMixedTypes="0" containsString="0" containsNumber="1" containsInteger="1" minValue="0" maxValue="46"/>
    </cacheField>
    <cacheField name="HB" numFmtId="0">
      <sharedItems containsSemiMixedTypes="0" containsString="0" containsNumber="1" containsInteger="1" minValue="0" maxValue="12"/>
    </cacheField>
    <cacheField name="K's" numFmtId="0">
      <sharedItems containsSemiMixedTypes="0" containsString="0" containsNumber="1" containsInteger="1" minValue="0" maxValue="103"/>
    </cacheField>
    <cacheField name="Opp AB" numFmtId="0">
      <sharedItems containsSemiMixedTypes="0" containsString="0" containsNumber="1" containsInteger="1" minValue="1" maxValue="247"/>
    </cacheField>
    <cacheField name="Opp BA" numFmtId="0">
      <sharedItems containsSemiMixedTypes="0" containsString="0" containsNumber="1" minValue="0" maxValue="1"/>
    </cacheField>
    <cacheField name="Year" numFmtId="0">
      <sharedItems containsSemiMixedTypes="0" containsString="0" containsNumber="1" containsInteger="1" minValue="2009" maxValue="20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ton, Brad T" refreshedDate="45992.545312499999" createdVersion="8" refreshedVersion="8" minRefreshableVersion="3" recordCount="352" xr:uid="{A7CDAB16-C2C3-460D-BEE9-AE1824FF9E3E}">
  <cacheSource type="worksheet">
    <worksheetSource ref="A1:L353" sheet="data - fielding historical"/>
  </cacheSource>
  <cacheFields count="12">
    <cacheField name="last name" numFmtId="0">
      <sharedItems/>
    </cacheField>
    <cacheField name="first name" numFmtId="0">
      <sharedItems/>
    </cacheField>
    <cacheField name="name" numFmtId="0">
      <sharedItems count="178">
        <s v="Africa, Dillon"/>
        <s v="Bormann, Lance"/>
        <s v="Deshler, Dylan"/>
        <s v="Dykes, Jacob"/>
        <s v="Frantz, Bryce"/>
        <s v="Geerdes, Jim"/>
        <s v="Hook, Mik"/>
        <s v="Jones, Evan"/>
        <s v="Lewers, Sam"/>
        <s v="Max, Quenton"/>
        <s v="McCleary, Brett"/>
        <s v="McComas, Liam"/>
        <s v="Milder, Cole"/>
        <s v="Parker, Ben"/>
        <s v="Polfliet, Machlen"/>
        <s v="Pugh, Levi"/>
        <s v="Regennitter, Riley"/>
        <s v="Reyhons, Travis"/>
        <s v="Roggeveen, Jack"/>
        <s v="Sass, Caleb"/>
        <s v="Schnoebelen, Joey"/>
        <s v="Slauson, Tanner"/>
        <s v="Steve, Ben"/>
        <s v="Stone, Zach"/>
        <s v="Threlkeld-Wiegand, Ry"/>
        <s v="Villhauer, Roman"/>
        <s v="Whitlow, Dominick"/>
        <s v="Denninger, Michael"/>
        <s v="Fellows, Griffin"/>
        <s v="Ringen, Nile"/>
        <s v="Leigh, Dylan"/>
        <s v="Moioffer, Nick"/>
        <s v="Waikel, Nathan"/>
        <s v="Berg, Bryan"/>
        <s v="Mertens, Dylan"/>
        <s v="McCullough, CJ"/>
        <s v="Kabat, Nathan"/>
        <s v="Sueppel, Nick"/>
        <s v="Cotton, Brady"/>
        <s v="Hensley, Matt"/>
        <s v="Grace, Evan"/>
        <s v="Brennan, Ryan"/>
        <s v="Swartzendruber, Chase"/>
        <s v="Bigley, Brady"/>
        <s v="Sladek, Grant"/>
        <s v="Haring, Michael"/>
        <s v="LaFauce, Logan"/>
        <s v="Arch, Joseph"/>
        <s v="Forrester, Quinton"/>
        <s v="Fountain, Jared"/>
        <s v="Gevock, JJ"/>
        <s v="Dennis, Sam"/>
        <s v="Kenney, Eric"/>
        <s v="Simpson, Grant"/>
        <s v="Stika, Tyler"/>
        <s v="Wieland, Mitch"/>
        <s v="Goddard, Nate"/>
        <s v="Crosby, Josh"/>
        <s v="Hasler, Mitch"/>
        <s v="Frakes, Jack"/>
        <s v="Mrstik, Sam"/>
        <s v="Hostager, Quinn"/>
        <s v="Reineke, Parker"/>
        <s v="Duncan, Ryan"/>
        <s v="Mills, Alex"/>
        <s v="Brenner, Freeman"/>
        <s v="Paguado, Rossel"/>
        <s v="Prybil, Adam"/>
        <s v="Hartley, John"/>
        <s v="Hamm, Brent"/>
        <s v="Winegarden, Nate"/>
        <s v="Alberhasky, Connor"/>
        <s v="Paquada, Rossel"/>
        <s v="Dildine, Nick"/>
        <s v="Ritter, Tim"/>
        <s v="Fleener, Karl"/>
        <s v="Hansen, Coulten"/>
        <s v="Tholen, Tucker"/>
        <s v="Ketelsen, David"/>
        <s v="Yoder, Derek"/>
        <s v="Lake, David"/>
        <s v="Loring, Logan"/>
        <s v="Strommer, Richard"/>
        <s v="Vincent, Matt"/>
        <s v="Hardin, Louie"/>
        <s v="Harp, Kevin"/>
        <s v="Creach, Gus"/>
        <s v="Chelf, John"/>
        <s v="Dorman, Patrick"/>
        <s v="Noser, Rob"/>
        <s v="Derby, AJ"/>
        <s v="Saeugling, Seth"/>
        <s v="Weno, Greg"/>
        <s v="Riley, Phillip"/>
        <s v="Glenn, Elliot"/>
        <s v="Heck, DJ"/>
        <s v="Alberhasky, JD"/>
        <s v="Kuepker, Zachary"/>
        <s v="Hanrahan, Cade"/>
        <s v="Herzic, Brady"/>
        <s v="Moore, Riley"/>
        <s v="Clark, Kyle"/>
        <s v="Dickerson, Dustin"/>
        <s v="Deprenger, Max"/>
        <s v="Ernst, Jackson"/>
        <s v="Schnoebelen, Kolbe"/>
        <s v="Seaton, Carter"/>
        <s v="Hayden, Reese"/>
        <s v="Bormann, Garrett"/>
        <s v="Mitchell, Gable"/>
        <s v="Kabat, Noah"/>
        <s v="Klosterman, John"/>
        <s v="Obermueller, Cade"/>
        <s v="Denniger, Daniel"/>
        <s v="Cotton, Garet"/>
        <s v="Kennedy, Jay"/>
        <s v="Means, Jacob"/>
        <s v="Dunnwald, Cedric"/>
        <s v="Cooper, Ben"/>
        <s v="Kueter, Ben"/>
        <s v="Carrell, Jack"/>
        <s v="Stelzer, Max"/>
        <s v="Koch, Gavin"/>
        <s v="Sanders, Joaquin"/>
        <s v="Fullenkamp, Wolfgang"/>
        <s v="Bouska, Joey"/>
        <s v="Smith, Egan"/>
        <s v="Kriz, James"/>
        <s v="Knudtson, Alex"/>
        <s v="Newton, Carter"/>
        <s v="Milder, Logan"/>
        <s v="Drake, Cooper"/>
        <s v="Williamson, Jacob"/>
        <s v="Lacina, Cameron"/>
        <s v="Svoboda, Isaiah"/>
        <s v="Ernst, Grant"/>
        <s v="Mitchell, Jake"/>
        <s v="Rindels, Austin"/>
        <s v="Hall, Ty"/>
        <s v="Carlson, Drew"/>
        <s v="Young, Talon"/>
        <s v="Larson, Drew"/>
        <s v="Kueter, Sam"/>
        <s v="Hodges, DJ"/>
        <s v="Waldschmidt, Max"/>
        <s v="Kurtz, Kael"/>
        <s v="Newton, Carsen"/>
        <s v="Kniss, Oliver"/>
        <s v="Nace, Ethan"/>
        <s v="Salibi, Dominic"/>
        <s v="Hicks, Owen"/>
        <s v="Nugent, Raymond"/>
        <s v="Schroeder, Jaxton"/>
        <s v="Wetmore, Aidan"/>
        <s v="Mhoon-Lopez, Edgar"/>
        <s v="Thein, Henry"/>
        <s v="Garces, Christian"/>
        <s v="Boevers, Johannes"/>
        <s v="Obermueller, Drake"/>
        <s v="Meredith, Nicholas"/>
        <s v="Nye, Drew"/>
        <s v="Kistler, Blake"/>
        <s v="Heick, Blaine"/>
        <s v="Weidner, Xander"/>
        <s v="Sutherland, Parker"/>
        <s v="Bell, Paxton"/>
        <s v="Meredith, Zachary"/>
        <s v="Kurtz, Kendall"/>
        <s v="Panzer, Andrew"/>
        <s v="Vitense, Cal"/>
        <s v="Bowman, Adam "/>
        <s v="Birt, Henry"/>
        <s v="Klitgaard, Ben "/>
        <s v="Davis, Christopher"/>
        <s v="Hall, Beau"/>
        <s v="Willey, Kane"/>
        <s v="Schroeder, Jaxton " u="1"/>
        <s v="Panzer, Andrew " u="1"/>
      </sharedItems>
    </cacheField>
    <cacheField name="A" numFmtId="0">
      <sharedItems containsSemiMixedTypes="0" containsString="0" containsNumber="1" containsInteger="1" minValue="0" maxValue="102"/>
    </cacheField>
    <cacheField name="PO" numFmtId="0">
      <sharedItems containsSemiMixedTypes="0" containsString="0" containsNumber="1" containsInteger="1" minValue="0" maxValue="261"/>
    </cacheField>
    <cacheField name="E" numFmtId="0">
      <sharedItems containsSemiMixedTypes="0" containsString="0" containsNumber="1" containsInteger="1" minValue="0" maxValue="28"/>
    </cacheField>
    <cacheField name="C " numFmtId="0">
      <sharedItems containsSemiMixedTypes="0" containsString="0" containsNumber="1" containsInteger="1" minValue="0" maxValue="283"/>
    </cacheField>
    <cacheField name="F%" numFmtId="0">
      <sharedItems containsMixedTypes="1" containsNumber="1" minValue="0" maxValue="1"/>
    </cacheField>
    <cacheField name="CS" numFmtId="0">
      <sharedItems containsString="0" containsBlank="1" containsNumber="1" containsInteger="1" minValue="0" maxValue="15"/>
    </cacheField>
    <cacheField name="SBA" numFmtId="0">
      <sharedItems containsString="0" containsBlank="1" containsNumber="1" containsInteger="1" minValue="0" maxValue="80"/>
    </cacheField>
    <cacheField name="% Thrown Out" numFmtId="0">
      <sharedItems containsString="0" containsBlank="1" containsNumber="1" minValue="0" maxValue="1"/>
    </cacheField>
    <cacheField name="year" numFmtId="0">
      <sharedItems containsString="0" containsBlank="1" containsNumber="1" containsInteger="1" minValue="2009" maxValue="20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8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0"/>
  </r>
  <r>
    <x v="2"/>
  </r>
  <r>
    <x v="10"/>
  </r>
  <r>
    <x v="22"/>
  </r>
  <r>
    <x v="5"/>
  </r>
  <r>
    <x v="6"/>
  </r>
  <r>
    <x v="23"/>
  </r>
  <r>
    <x v="24"/>
  </r>
  <r>
    <x v="25"/>
  </r>
  <r>
    <x v="26"/>
  </r>
  <r>
    <x v="13"/>
  </r>
  <r>
    <x v="27"/>
  </r>
  <r>
    <x v="28"/>
  </r>
  <r>
    <x v="20"/>
  </r>
  <r>
    <x v="15"/>
  </r>
  <r>
    <x v="29"/>
  </r>
  <r>
    <x v="23"/>
  </r>
  <r>
    <x v="10"/>
  </r>
  <r>
    <x v="22"/>
  </r>
  <r>
    <x v="0"/>
  </r>
  <r>
    <x v="21"/>
  </r>
  <r>
    <x v="24"/>
  </r>
  <r>
    <x v="30"/>
  </r>
  <r>
    <x v="19"/>
  </r>
  <r>
    <x v="28"/>
  </r>
  <r>
    <x v="31"/>
  </r>
  <r>
    <x v="32"/>
  </r>
  <r>
    <x v="33"/>
  </r>
  <r>
    <x v="34"/>
  </r>
  <r>
    <x v="35"/>
  </r>
  <r>
    <x v="22"/>
  </r>
  <r>
    <x v="24"/>
  </r>
  <r>
    <x v="33"/>
  </r>
  <r>
    <x v="30"/>
  </r>
  <r>
    <x v="21"/>
  </r>
  <r>
    <x v="32"/>
  </r>
  <r>
    <x v="36"/>
  </r>
  <r>
    <x v="37"/>
  </r>
  <r>
    <x v="28"/>
  </r>
  <r>
    <x v="38"/>
  </r>
  <r>
    <x v="39"/>
  </r>
  <r>
    <x v="40"/>
  </r>
  <r>
    <x v="41"/>
  </r>
  <r>
    <x v="42"/>
  </r>
  <r>
    <x v="43"/>
  </r>
  <r>
    <x v="34"/>
  </r>
  <r>
    <x v="30"/>
  </r>
  <r>
    <x v="21"/>
  </r>
  <r>
    <x v="22"/>
  </r>
  <r>
    <x v="32"/>
  </r>
  <r>
    <x v="40"/>
  </r>
  <r>
    <x v="28"/>
  </r>
  <r>
    <x v="37"/>
  </r>
  <r>
    <x v="41"/>
  </r>
  <r>
    <x v="36"/>
  </r>
  <r>
    <x v="33"/>
  </r>
  <r>
    <x v="44"/>
  </r>
  <r>
    <x v="45"/>
  </r>
  <r>
    <x v="42"/>
  </r>
  <r>
    <x v="46"/>
  </r>
  <r>
    <x v="47"/>
  </r>
  <r>
    <x v="48"/>
  </r>
  <r>
    <x v="49"/>
  </r>
  <r>
    <x v="50"/>
  </r>
  <r>
    <x v="51"/>
  </r>
  <r>
    <x v="52"/>
  </r>
  <r>
    <x v="41"/>
  </r>
  <r>
    <x v="53"/>
  </r>
  <r>
    <x v="54"/>
  </r>
  <r>
    <x v="45"/>
  </r>
  <r>
    <x v="55"/>
  </r>
  <r>
    <x v="56"/>
  </r>
  <r>
    <x v="46"/>
  </r>
  <r>
    <x v="57"/>
  </r>
  <r>
    <x v="58"/>
  </r>
  <r>
    <x v="48"/>
  </r>
  <r>
    <x v="51"/>
  </r>
  <r>
    <x v="59"/>
  </r>
  <r>
    <x v="54"/>
  </r>
  <r>
    <x v="60"/>
  </r>
  <r>
    <x v="52"/>
  </r>
  <r>
    <x v="50"/>
  </r>
  <r>
    <x v="58"/>
  </r>
  <r>
    <x v="56"/>
  </r>
  <r>
    <x v="61"/>
  </r>
  <r>
    <x v="62"/>
  </r>
  <r>
    <x v="46"/>
  </r>
  <r>
    <x v="63"/>
  </r>
  <r>
    <x v="64"/>
  </r>
  <r>
    <x v="65"/>
  </r>
  <r>
    <x v="57"/>
  </r>
  <r>
    <x v="66"/>
  </r>
  <r>
    <x v="67"/>
  </r>
  <r>
    <x v="68"/>
  </r>
  <r>
    <x v="69"/>
  </r>
  <r>
    <x v="70"/>
  </r>
  <r>
    <x v="71"/>
  </r>
  <r>
    <x v="54"/>
  </r>
  <r>
    <x v="59"/>
  </r>
  <r>
    <x v="56"/>
  </r>
  <r>
    <x v="50"/>
  </r>
  <r>
    <x v="60"/>
  </r>
  <r>
    <x v="72"/>
  </r>
  <r>
    <x v="62"/>
  </r>
  <r>
    <x v="61"/>
  </r>
  <r>
    <x v="73"/>
  </r>
  <r>
    <x v="63"/>
  </r>
  <r>
    <x v="74"/>
  </r>
  <r>
    <x v="68"/>
  </r>
  <r>
    <x v="64"/>
  </r>
  <r>
    <x v="66"/>
  </r>
  <r>
    <x v="71"/>
  </r>
  <r>
    <x v="75"/>
  </r>
  <r>
    <x v="76"/>
  </r>
  <r>
    <x v="77"/>
  </r>
  <r>
    <x v="78"/>
  </r>
  <r>
    <x v="79"/>
  </r>
  <r>
    <x v="67"/>
  </r>
  <r>
    <x v="80"/>
  </r>
  <r>
    <x v="81"/>
  </r>
  <r>
    <x v="61"/>
  </r>
  <r>
    <x v="82"/>
  </r>
  <r>
    <x v="74"/>
  </r>
  <r>
    <x v="83"/>
  </r>
  <r>
    <x v="64"/>
  </r>
  <r>
    <x v="77"/>
  </r>
  <r>
    <x v="84"/>
  </r>
  <r>
    <x v="85"/>
  </r>
  <r>
    <x v="86"/>
  </r>
  <r>
    <x v="87"/>
  </r>
  <r>
    <x v="54"/>
  </r>
  <r>
    <x v="88"/>
  </r>
  <r>
    <x v="89"/>
  </r>
  <r>
    <x v="90"/>
  </r>
  <r>
    <x v="76"/>
  </r>
  <r>
    <x v="91"/>
  </r>
  <r>
    <x v="71"/>
  </r>
  <r>
    <x v="72"/>
  </r>
  <r>
    <x v="68"/>
  </r>
  <r>
    <x v="60"/>
  </r>
  <r>
    <x v="62"/>
  </r>
  <r>
    <x v="92"/>
  </r>
  <r>
    <x v="93"/>
  </r>
  <r>
    <x v="73"/>
  </r>
  <r>
    <x v="94"/>
  </r>
  <r>
    <x v="7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2">
  <r>
    <s v="Africa"/>
    <s v="Dillon"/>
    <x v="0"/>
    <n v="90"/>
    <n v="19"/>
    <n v="17"/>
    <n v="3"/>
    <n v="0"/>
    <n v="0"/>
    <n v="7"/>
    <n v="1"/>
    <n v="20"/>
    <n v="39"/>
    <n v="5"/>
    <n v="6"/>
    <n v="0.83333333333333337"/>
    <n v="2"/>
    <n v="0.3482142857142857"/>
    <n v="0.22222222222222221"/>
    <n v="0.18888888888888888"/>
    <n v="2017"/>
  </r>
  <r>
    <s v="Bormann"/>
    <s v="Lance"/>
    <x v="1"/>
    <n v="4"/>
    <n v="1"/>
    <n v="0"/>
    <n v="0"/>
    <n v="0"/>
    <n v="0"/>
    <n v="0"/>
    <n v="0"/>
    <n v="0"/>
    <n v="1"/>
    <n v="0"/>
    <n v="0"/>
    <e v="#DIV/0!"/>
    <n v="0"/>
    <n v="0"/>
    <n v="0"/>
    <n v="0"/>
    <n v="2017"/>
  </r>
  <r>
    <s v="Deshler"/>
    <s v="Dylan"/>
    <x v="2"/>
    <n v="110"/>
    <n v="23"/>
    <n v="35"/>
    <n v="2"/>
    <n v="4"/>
    <n v="0"/>
    <n v="28"/>
    <n v="3"/>
    <n v="11"/>
    <n v="26"/>
    <n v="14"/>
    <n v="17"/>
    <n v="0.82352941176470584"/>
    <n v="4"/>
    <n v="0.4"/>
    <n v="0.40909090909090912"/>
    <n v="0.31818181818181818"/>
    <n v="2017"/>
  </r>
  <r>
    <s v="Dykes"/>
    <s v="Jacob"/>
    <x v="3"/>
    <n v="51"/>
    <n v="11"/>
    <n v="15"/>
    <n v="1"/>
    <n v="0"/>
    <n v="0"/>
    <n v="15"/>
    <n v="2"/>
    <n v="4"/>
    <n v="4"/>
    <n v="2"/>
    <n v="3"/>
    <n v="0.66666666666666663"/>
    <n v="1"/>
    <n v="0.35714285714285715"/>
    <n v="0.31372549019607843"/>
    <n v="0.29411764705882354"/>
    <n v="2017"/>
  </r>
  <r>
    <s v="Frantz"/>
    <s v="Bryce"/>
    <x v="4"/>
    <n v="62"/>
    <n v="26"/>
    <n v="12"/>
    <n v="2"/>
    <n v="0"/>
    <n v="0"/>
    <n v="10"/>
    <n v="3"/>
    <n v="16"/>
    <n v="31"/>
    <n v="5"/>
    <n v="6"/>
    <n v="0.83333333333333337"/>
    <n v="0"/>
    <n v="0.35897435897435898"/>
    <n v="0.22580645161290322"/>
    <n v="0.19354838709677419"/>
    <n v="2017"/>
  </r>
  <r>
    <s v="Geerdes"/>
    <s v="Jim"/>
    <x v="5"/>
    <n v="5"/>
    <n v="0"/>
    <n v="0"/>
    <n v="0"/>
    <n v="0"/>
    <n v="0"/>
    <n v="0"/>
    <n v="0"/>
    <n v="0"/>
    <n v="1"/>
    <n v="0"/>
    <n v="0"/>
    <e v="#DIV/0!"/>
    <n v="0"/>
    <n v="0"/>
    <n v="0"/>
    <n v="0"/>
    <n v="2017"/>
  </r>
  <r>
    <s v="Hook"/>
    <s v="Mik"/>
    <x v="6"/>
    <n v="2"/>
    <n v="1"/>
    <n v="0"/>
    <n v="0"/>
    <n v="0"/>
    <n v="0"/>
    <n v="0"/>
    <n v="0"/>
    <n v="0"/>
    <n v="1"/>
    <n v="0"/>
    <n v="0"/>
    <e v="#DIV/0!"/>
    <n v="2"/>
    <n v="0.5"/>
    <n v="0"/>
    <n v="0"/>
    <n v="2017"/>
  </r>
  <r>
    <s v="Jones"/>
    <s v="Evan"/>
    <x v="7"/>
    <n v="0"/>
    <n v="0"/>
    <n v="0"/>
    <n v="0"/>
    <n v="0"/>
    <n v="0"/>
    <n v="0"/>
    <n v="0"/>
    <n v="0"/>
    <n v="0"/>
    <n v="0"/>
    <n v="0"/>
    <e v="#DIV/0!"/>
    <n v="0"/>
    <e v="#DIV/0!"/>
    <e v="#DIV/0!"/>
    <e v="#DIV/0!"/>
    <n v="2017"/>
  </r>
  <r>
    <s v="Lewers"/>
    <s v="Sam"/>
    <x v="8"/>
    <n v="4"/>
    <n v="1"/>
    <n v="0"/>
    <n v="0"/>
    <n v="0"/>
    <n v="0"/>
    <n v="0"/>
    <n v="0"/>
    <n v="2"/>
    <n v="3"/>
    <n v="0"/>
    <n v="0"/>
    <e v="#DIV/0!"/>
    <n v="0"/>
    <n v="0.33333333333333331"/>
    <n v="0"/>
    <n v="0"/>
    <n v="2017"/>
  </r>
  <r>
    <s v="Max"/>
    <s v="Quenton"/>
    <x v="9"/>
    <n v="9"/>
    <n v="0"/>
    <n v="1"/>
    <n v="1"/>
    <n v="0"/>
    <n v="0"/>
    <n v="3"/>
    <n v="0"/>
    <n v="0"/>
    <n v="3"/>
    <n v="0"/>
    <n v="0"/>
    <e v="#DIV/0!"/>
    <n v="0"/>
    <n v="0.1111111111111111"/>
    <n v="0.22222222222222221"/>
    <n v="0.1111111111111111"/>
    <n v="2017"/>
  </r>
  <r>
    <s v="McCleary"/>
    <s v="Brett"/>
    <x v="10"/>
    <n v="130"/>
    <n v="20"/>
    <n v="43"/>
    <n v="9"/>
    <n v="0"/>
    <n v="6"/>
    <n v="47"/>
    <n v="6"/>
    <n v="23"/>
    <n v="19"/>
    <n v="4"/>
    <n v="4"/>
    <n v="1"/>
    <n v="2"/>
    <n v="0.43870967741935485"/>
    <n v="0.53846153846153844"/>
    <n v="0.33076923076923076"/>
    <n v="2017"/>
  </r>
  <r>
    <s v="McComas"/>
    <s v="Liam"/>
    <x v="11"/>
    <n v="10"/>
    <n v="0"/>
    <n v="3"/>
    <n v="0"/>
    <n v="0"/>
    <n v="0"/>
    <n v="3"/>
    <n v="1"/>
    <n v="1"/>
    <n v="1"/>
    <n v="0"/>
    <n v="0"/>
    <e v="#DIV/0!"/>
    <n v="0"/>
    <n v="0.36363636363636365"/>
    <n v="0.3"/>
    <n v="0.3"/>
    <n v="2017"/>
  </r>
  <r>
    <s v="Milder"/>
    <s v="Cole"/>
    <x v="12"/>
    <n v="80"/>
    <n v="27"/>
    <n v="24"/>
    <n v="5"/>
    <n v="0"/>
    <n v="1"/>
    <n v="19"/>
    <n v="0"/>
    <n v="20"/>
    <n v="12"/>
    <n v="5"/>
    <n v="7"/>
    <n v="0.7142857142857143"/>
    <n v="0"/>
    <n v="0.44"/>
    <n v="0.4"/>
    <n v="0.3"/>
    <n v="2017"/>
  </r>
  <r>
    <s v="Parker"/>
    <s v="Ben"/>
    <x v="13"/>
    <n v="12"/>
    <n v="4"/>
    <n v="3"/>
    <n v="0"/>
    <n v="0"/>
    <n v="0"/>
    <n v="2"/>
    <n v="0"/>
    <n v="2"/>
    <n v="4"/>
    <n v="0"/>
    <n v="0"/>
    <e v="#DIV/0!"/>
    <n v="0"/>
    <n v="0.35714285714285715"/>
    <n v="0.25"/>
    <n v="0.25"/>
    <n v="2017"/>
  </r>
  <r>
    <s v="Polfliet"/>
    <s v="Machlen"/>
    <x v="14"/>
    <n v="4"/>
    <n v="0"/>
    <n v="2"/>
    <n v="1"/>
    <n v="0"/>
    <n v="0"/>
    <n v="1"/>
    <n v="1"/>
    <n v="1"/>
    <n v="1"/>
    <n v="0"/>
    <n v="0"/>
    <e v="#DIV/0!"/>
    <n v="2"/>
    <n v="0.7142857142857143"/>
    <n v="0.75"/>
    <n v="0.5"/>
    <n v="2017"/>
  </r>
  <r>
    <s v="Pugh"/>
    <s v="Levi"/>
    <x v="15"/>
    <n v="62"/>
    <n v="13"/>
    <n v="16"/>
    <n v="1"/>
    <n v="0"/>
    <n v="0"/>
    <n v="5"/>
    <n v="2"/>
    <n v="8"/>
    <n v="11"/>
    <n v="3"/>
    <n v="6"/>
    <n v="0.5"/>
    <n v="3"/>
    <n v="0.36986301369863012"/>
    <n v="0.27419354838709675"/>
    <n v="0.25806451612903225"/>
    <n v="2017"/>
  </r>
  <r>
    <s v="Regennitter"/>
    <s v="Riley"/>
    <x v="16"/>
    <n v="14"/>
    <n v="8"/>
    <n v="2"/>
    <n v="0"/>
    <n v="0"/>
    <n v="0"/>
    <n v="2"/>
    <n v="0"/>
    <n v="6"/>
    <n v="1"/>
    <n v="1"/>
    <n v="1"/>
    <n v="1"/>
    <n v="0"/>
    <n v="0.4"/>
    <n v="0.14285714285714285"/>
    <n v="0.14285714285714285"/>
    <n v="2017"/>
  </r>
  <r>
    <s v="Reyhons"/>
    <s v="Travis"/>
    <x v="17"/>
    <n v="139"/>
    <n v="48"/>
    <n v="50"/>
    <n v="6"/>
    <n v="3"/>
    <n v="2"/>
    <n v="31"/>
    <n v="6"/>
    <n v="19"/>
    <n v="36"/>
    <n v="26"/>
    <n v="27"/>
    <n v="0.96296296296296291"/>
    <n v="3"/>
    <n v="0.44720496894409939"/>
    <n v="0.48920863309352519"/>
    <n v="0.35971223021582732"/>
    <n v="2017"/>
  </r>
  <r>
    <s v="Roggeveen"/>
    <s v="Jack"/>
    <x v="18"/>
    <n v="0"/>
    <n v="0"/>
    <n v="0"/>
    <n v="0"/>
    <n v="0"/>
    <n v="0"/>
    <n v="0"/>
    <n v="0"/>
    <n v="0"/>
    <n v="0"/>
    <n v="0"/>
    <n v="1"/>
    <n v="0"/>
    <n v="0"/>
    <e v="#DIV/0!"/>
    <e v="#DIV/0!"/>
    <e v="#DIV/0!"/>
    <n v="2017"/>
  </r>
  <r>
    <s v="Sass"/>
    <s v="Caleb"/>
    <x v="19"/>
    <n v="116"/>
    <n v="58"/>
    <n v="49"/>
    <n v="11"/>
    <n v="0"/>
    <n v="2"/>
    <n v="21"/>
    <n v="1"/>
    <n v="24"/>
    <n v="12"/>
    <n v="27"/>
    <n v="32"/>
    <n v="0.84375"/>
    <n v="11"/>
    <n v="0.55629139072847678"/>
    <n v="0.56896551724137934"/>
    <n v="0.42241379310344829"/>
    <n v="2017"/>
  </r>
  <r>
    <s v="Schnoebelen"/>
    <s v="Joey"/>
    <x v="20"/>
    <n v="117"/>
    <n v="21"/>
    <n v="37"/>
    <n v="5"/>
    <n v="0"/>
    <n v="1"/>
    <n v="13"/>
    <n v="2"/>
    <n v="7"/>
    <n v="3"/>
    <n v="9"/>
    <n v="10"/>
    <n v="0.9"/>
    <n v="8"/>
    <n v="0.39393939393939392"/>
    <n v="0.38461538461538464"/>
    <n v="0.31623931623931623"/>
    <n v="2017"/>
  </r>
  <r>
    <s v="Slauson"/>
    <s v="Tanner"/>
    <x v="21"/>
    <n v="1"/>
    <n v="0"/>
    <n v="1"/>
    <n v="1"/>
    <n v="0"/>
    <n v="0"/>
    <n v="2"/>
    <n v="0"/>
    <n v="3"/>
    <n v="0"/>
    <n v="0"/>
    <n v="0"/>
    <e v="#DIV/0!"/>
    <n v="0"/>
    <n v="1"/>
    <n v="2"/>
    <n v="1"/>
    <n v="2017"/>
  </r>
  <r>
    <s v="Steve"/>
    <s v="Ben"/>
    <x v="22"/>
    <n v="0"/>
    <n v="4"/>
    <n v="0"/>
    <n v="0"/>
    <n v="0"/>
    <n v="0"/>
    <n v="0"/>
    <n v="0"/>
    <n v="0"/>
    <n v="0"/>
    <n v="2"/>
    <n v="2"/>
    <n v="1"/>
    <n v="0"/>
    <e v="#DIV/0!"/>
    <e v="#DIV/0!"/>
    <e v="#DIV/0!"/>
    <n v="2017"/>
  </r>
  <r>
    <s v="Stone"/>
    <s v="Zach"/>
    <x v="23"/>
    <n v="131"/>
    <n v="17"/>
    <n v="50"/>
    <n v="13"/>
    <n v="2"/>
    <n v="4"/>
    <n v="40"/>
    <n v="4"/>
    <n v="19"/>
    <n v="30"/>
    <n v="8"/>
    <n v="9"/>
    <n v="0.88888888888888884"/>
    <n v="2"/>
    <n v="0.46710526315789475"/>
    <n v="0.60305343511450382"/>
    <n v="0.38167938931297712"/>
    <n v="2017"/>
  </r>
  <r>
    <s v="Threlkeld-Wiegand"/>
    <s v="Ry"/>
    <x v="24"/>
    <n v="0"/>
    <n v="0"/>
    <n v="0"/>
    <n v="0"/>
    <n v="0"/>
    <n v="0"/>
    <n v="0"/>
    <n v="0"/>
    <n v="0"/>
    <n v="0"/>
    <n v="0"/>
    <n v="0"/>
    <e v="#DIV/0!"/>
    <n v="0"/>
    <e v="#DIV/0!"/>
    <e v="#DIV/0!"/>
    <e v="#DIV/0!"/>
    <n v="2017"/>
  </r>
  <r>
    <s v="Villhauer"/>
    <s v="Roman"/>
    <x v="25"/>
    <n v="1"/>
    <n v="1"/>
    <n v="0"/>
    <n v="0"/>
    <n v="0"/>
    <n v="0"/>
    <n v="0"/>
    <n v="0"/>
    <n v="0"/>
    <n v="0"/>
    <n v="0"/>
    <n v="0"/>
    <e v="#DIV/0!"/>
    <n v="0"/>
    <n v="0"/>
    <n v="0"/>
    <n v="0"/>
    <n v="2017"/>
  </r>
  <r>
    <s v="McCleary"/>
    <s v="Brett"/>
    <x v="10"/>
    <n v="137"/>
    <n v="10"/>
    <n v="48"/>
    <n v="10"/>
    <n v="2"/>
    <n v="1"/>
    <n v="25"/>
    <n v="4"/>
    <n v="12"/>
    <n v="7"/>
    <n v="3"/>
    <n v="3"/>
    <n v="1"/>
    <n v="2"/>
    <n v="0.41059602649006621"/>
    <n v="0.47445255474452552"/>
    <n v="0.35036496350364965"/>
    <n v="2016"/>
  </r>
  <r>
    <s v="Fellows"/>
    <s v="Griffin"/>
    <x v="26"/>
    <n v="139"/>
    <n v="31"/>
    <n v="47"/>
    <n v="3"/>
    <n v="0"/>
    <n v="0"/>
    <n v="26"/>
    <n v="2"/>
    <n v="16"/>
    <n v="17"/>
    <n v="7"/>
    <n v="10"/>
    <n v="0.7"/>
    <n v="2"/>
    <n v="0.4140127388535032"/>
    <n v="0.35971223021582732"/>
    <n v="0.33812949640287771"/>
    <n v="2016"/>
  </r>
  <r>
    <s v="Leigh"/>
    <s v="Dylan"/>
    <x v="27"/>
    <n v="129"/>
    <n v="26"/>
    <n v="47"/>
    <n v="9"/>
    <n v="0"/>
    <n v="0"/>
    <n v="14"/>
    <n v="5"/>
    <n v="24"/>
    <n v="10"/>
    <n v="13"/>
    <n v="14"/>
    <n v="0.9285714285714286"/>
    <n v="1"/>
    <n v="0.46753246753246752"/>
    <n v="0.43410852713178294"/>
    <n v="0.36434108527131781"/>
    <n v="2016"/>
  </r>
  <r>
    <s v="Ringen"/>
    <s v="Nile"/>
    <x v="28"/>
    <n v="140"/>
    <n v="13"/>
    <n v="45"/>
    <n v="8"/>
    <n v="0"/>
    <n v="0"/>
    <n v="25"/>
    <n v="2"/>
    <n v="8"/>
    <n v="14"/>
    <n v="4"/>
    <n v="5"/>
    <n v="0.8"/>
    <n v="1"/>
    <n v="0.36241610738255031"/>
    <n v="0.37857142857142856"/>
    <n v="0.32142857142857145"/>
    <n v="2016"/>
  </r>
  <r>
    <s v="Sass"/>
    <s v="Caleb"/>
    <x v="19"/>
    <n v="113"/>
    <n v="20"/>
    <n v="34"/>
    <n v="6"/>
    <n v="0"/>
    <n v="0"/>
    <n v="18"/>
    <n v="6"/>
    <n v="19"/>
    <n v="4"/>
    <n v="2"/>
    <n v="3"/>
    <n v="0.66666666666666663"/>
    <n v="12"/>
    <n v="0.4513888888888889"/>
    <n v="0.35398230088495575"/>
    <n v="0.30088495575221241"/>
    <n v="2016"/>
  </r>
  <r>
    <s v="Reyhons"/>
    <s v="Travis"/>
    <x v="17"/>
    <n v="101"/>
    <n v="20"/>
    <n v="23"/>
    <n v="6"/>
    <n v="0"/>
    <n v="0"/>
    <n v="16"/>
    <n v="5"/>
    <n v="7"/>
    <n v="32"/>
    <n v="5"/>
    <n v="6"/>
    <n v="0.83333333333333337"/>
    <n v="1"/>
    <n v="0.28440366972477066"/>
    <n v="0.28712871287128711"/>
    <n v="0.22772277227722773"/>
    <n v="2016"/>
  </r>
  <r>
    <s v="Schnoebelen"/>
    <s v="Joey"/>
    <x v="20"/>
    <n v="97"/>
    <n v="10"/>
    <n v="22"/>
    <n v="1"/>
    <n v="1"/>
    <n v="0"/>
    <n v="13"/>
    <n v="1"/>
    <n v="5"/>
    <n v="3"/>
    <n v="1"/>
    <n v="1"/>
    <n v="1"/>
    <n v="9"/>
    <n v="0.32432432432432434"/>
    <n v="0.25773195876288657"/>
    <n v="0.22680412371134021"/>
    <n v="2016"/>
  </r>
  <r>
    <s v="Africa"/>
    <s v="Dillon"/>
    <x v="0"/>
    <n v="77"/>
    <n v="21"/>
    <n v="20"/>
    <n v="6"/>
    <n v="2"/>
    <n v="0"/>
    <n v="8"/>
    <n v="5"/>
    <n v="18"/>
    <n v="26"/>
    <n v="8"/>
    <n v="10"/>
    <n v="0.8"/>
    <n v="2"/>
    <n v="0.41237113402061853"/>
    <n v="0.38961038961038963"/>
    <n v="0.25974025974025972"/>
    <n v="2016"/>
  </r>
  <r>
    <s v="Stone"/>
    <s v="Zach"/>
    <x v="23"/>
    <n v="61"/>
    <n v="6"/>
    <n v="12"/>
    <n v="2"/>
    <n v="1"/>
    <n v="0"/>
    <n v="13"/>
    <n v="0"/>
    <n v="11"/>
    <n v="24"/>
    <n v="3"/>
    <n v="4"/>
    <n v="0.75"/>
    <n v="4"/>
    <n v="0.35526315789473684"/>
    <n v="0.26229508196721313"/>
    <n v="0.19672131147540983"/>
    <n v="2016"/>
  </r>
  <r>
    <s v="Waikel"/>
    <s v="Nathan"/>
    <x v="29"/>
    <n v="40"/>
    <n v="7"/>
    <n v="9"/>
    <n v="3"/>
    <n v="0"/>
    <n v="0"/>
    <n v="7"/>
    <n v="2"/>
    <n v="5"/>
    <n v="13"/>
    <n v="0"/>
    <n v="1"/>
    <n v="0"/>
    <n v="2"/>
    <n v="0.34042553191489361"/>
    <n v="0.3"/>
    <n v="0.22500000000000001"/>
    <n v="2016"/>
  </r>
  <r>
    <s v="Deshler"/>
    <s v="Dylan"/>
    <x v="2"/>
    <n v="24"/>
    <n v="9"/>
    <n v="5"/>
    <n v="0"/>
    <n v="0"/>
    <n v="0"/>
    <n v="3"/>
    <n v="0"/>
    <n v="2"/>
    <n v="7"/>
    <n v="2"/>
    <n v="2"/>
    <n v="1"/>
    <n v="0"/>
    <n v="0.26923076923076922"/>
    <n v="0.20833333333333334"/>
    <n v="0.20833333333333334"/>
    <n v="2016"/>
  </r>
  <r>
    <s v="Roggeveen"/>
    <s v="Jack"/>
    <x v="18"/>
    <n v="12"/>
    <n v="11"/>
    <n v="3"/>
    <n v="0"/>
    <n v="0"/>
    <n v="0"/>
    <n v="2"/>
    <n v="2"/>
    <n v="3"/>
    <n v="4"/>
    <n v="5"/>
    <n v="6"/>
    <n v="0.83333333333333337"/>
    <n v="0"/>
    <n v="0.4"/>
    <n v="0.25"/>
    <n v="0.25"/>
    <n v="2016"/>
  </r>
  <r>
    <s v="Frantz"/>
    <s v="Bryce"/>
    <x v="4"/>
    <n v="16"/>
    <n v="7"/>
    <n v="3"/>
    <n v="0"/>
    <n v="0"/>
    <n v="0"/>
    <n v="1"/>
    <n v="0"/>
    <n v="5"/>
    <n v="9"/>
    <n v="4"/>
    <n v="5"/>
    <n v="0.8"/>
    <n v="1"/>
    <n v="0.40909090909090912"/>
    <n v="0.1875"/>
    <n v="0.1875"/>
    <n v="2016"/>
  </r>
  <r>
    <s v="Moioffer"/>
    <s v="Nick"/>
    <x v="30"/>
    <n v="19"/>
    <n v="15"/>
    <n v="2"/>
    <n v="0"/>
    <n v="0"/>
    <n v="0"/>
    <n v="3"/>
    <n v="1"/>
    <n v="3"/>
    <n v="7"/>
    <n v="1"/>
    <n v="3"/>
    <n v="0.33333333333333331"/>
    <n v="0"/>
    <n v="0.22727272727272727"/>
    <n v="0.10526315789473684"/>
    <n v="0.10526315789473684"/>
    <n v="2016"/>
  </r>
  <r>
    <s v="Regennitter"/>
    <s v="Riley"/>
    <x v="16"/>
    <n v="7"/>
    <n v="0"/>
    <n v="1"/>
    <n v="0"/>
    <n v="0"/>
    <n v="0"/>
    <n v="0"/>
    <n v="0"/>
    <n v="0"/>
    <n v="4"/>
    <n v="0"/>
    <n v="0"/>
    <e v="#DIV/0!"/>
    <n v="0"/>
    <n v="0.14285714285714285"/>
    <n v="0.14285714285714285"/>
    <n v="0.14285714285714285"/>
    <n v="2016"/>
  </r>
  <r>
    <s v="Berg"/>
    <s v="Bryan"/>
    <x v="31"/>
    <n v="3"/>
    <n v="1"/>
    <n v="1"/>
    <n v="0"/>
    <n v="0"/>
    <n v="0"/>
    <n v="1"/>
    <n v="0"/>
    <n v="0"/>
    <n v="0"/>
    <n v="0"/>
    <n v="0"/>
    <e v="#DIV/0!"/>
    <n v="0"/>
    <n v="0.33333333333333331"/>
    <n v="0.33333333333333331"/>
    <n v="0.33333333333333331"/>
    <n v="2016"/>
  </r>
  <r>
    <s v="Polfliet"/>
    <s v="Machlen"/>
    <x v="14"/>
    <n v="4"/>
    <n v="0"/>
    <n v="1"/>
    <n v="0"/>
    <n v="0"/>
    <n v="0"/>
    <n v="0"/>
    <n v="0"/>
    <n v="0"/>
    <n v="0"/>
    <n v="0"/>
    <n v="0"/>
    <e v="#DIV/0!"/>
    <n v="1"/>
    <n v="0.4"/>
    <n v="0.25"/>
    <n v="0.25"/>
    <n v="2016"/>
  </r>
  <r>
    <s v="Geerdes"/>
    <s v="Jim"/>
    <x v="5"/>
    <n v="2"/>
    <n v="0"/>
    <n v="1"/>
    <n v="0"/>
    <n v="0"/>
    <n v="0"/>
    <n v="1"/>
    <n v="0"/>
    <n v="0"/>
    <n v="1"/>
    <n v="0"/>
    <n v="0"/>
    <e v="#DIV/0!"/>
    <n v="0"/>
    <n v="0.5"/>
    <n v="0.5"/>
    <n v="0.5"/>
    <n v="2016"/>
  </r>
  <r>
    <s v="Villhauer"/>
    <s v="Roman"/>
    <x v="25"/>
    <n v="0"/>
    <n v="0"/>
    <n v="0"/>
    <n v="0"/>
    <n v="0"/>
    <n v="0"/>
    <n v="0"/>
    <n v="0"/>
    <n v="0"/>
    <n v="0"/>
    <n v="0"/>
    <n v="0"/>
    <e v="#DIV/0!"/>
    <n v="0"/>
    <e v="#DIV/0!"/>
    <e v="#DIV/0!"/>
    <e v="#DIV/0!"/>
    <n v="2016"/>
  </r>
  <r>
    <s v="Mertens"/>
    <s v="Dylan"/>
    <x v="32"/>
    <n v="2"/>
    <n v="0"/>
    <n v="0"/>
    <n v="0"/>
    <n v="0"/>
    <n v="0"/>
    <n v="1"/>
    <n v="0"/>
    <n v="0"/>
    <n v="1"/>
    <n v="0"/>
    <n v="0"/>
    <e v="#DIV/0!"/>
    <n v="0"/>
    <n v="0"/>
    <n v="0"/>
    <n v="0"/>
    <n v="2016"/>
  </r>
  <r>
    <s v="McCullough"/>
    <s v="CJ"/>
    <x v="33"/>
    <n v="2"/>
    <n v="1"/>
    <n v="0"/>
    <n v="0"/>
    <n v="0"/>
    <n v="0"/>
    <n v="0"/>
    <n v="0"/>
    <n v="1"/>
    <n v="1"/>
    <n v="0"/>
    <n v="0"/>
    <e v="#DIV/0!"/>
    <n v="0"/>
    <n v="0.33333333333333331"/>
    <n v="0"/>
    <n v="0"/>
    <n v="2016"/>
  </r>
  <r>
    <s v="Whitlow"/>
    <s v="Dominick"/>
    <x v="34"/>
    <n v="1"/>
    <n v="3"/>
    <n v="0"/>
    <n v="0"/>
    <n v="0"/>
    <n v="0"/>
    <n v="0"/>
    <n v="0"/>
    <n v="1"/>
    <n v="0"/>
    <n v="0"/>
    <n v="0"/>
    <e v="#DIV/0!"/>
    <n v="0"/>
    <n v="0.5"/>
    <n v="0"/>
    <n v="0"/>
    <n v="2016"/>
  </r>
  <r>
    <s v="Denninger"/>
    <s v="Michael"/>
    <x v="35"/>
    <n v="1"/>
    <n v="0"/>
    <n v="0"/>
    <n v="0"/>
    <n v="0"/>
    <n v="0"/>
    <n v="0"/>
    <n v="0"/>
    <n v="0"/>
    <n v="1"/>
    <n v="0"/>
    <n v="0"/>
    <e v="#DIV/0!"/>
    <n v="0"/>
    <n v="0"/>
    <n v="0"/>
    <n v="0"/>
    <n v="2016"/>
  </r>
  <r>
    <s v="Sueppel"/>
    <s v="Nick"/>
    <x v="36"/>
    <n v="107"/>
    <n v="8"/>
    <n v="47"/>
    <n v="6"/>
    <n v="1"/>
    <n v="0"/>
    <n v="23"/>
    <n v="1"/>
    <n v="40"/>
    <n v="13"/>
    <n v="4"/>
    <n v="5"/>
    <n v="0.8"/>
    <n v="5"/>
    <n v="0.60526315789473684"/>
    <n v="0.51401869158878499"/>
    <n v="0.43925233644859812"/>
    <n v="2015"/>
  </r>
  <r>
    <s v="Fellows"/>
    <s v="Griffin"/>
    <x v="26"/>
    <n v="145"/>
    <n v="31"/>
    <n v="44"/>
    <n v="2"/>
    <n v="0"/>
    <n v="0"/>
    <n v="17"/>
    <n v="1"/>
    <n v="13"/>
    <n v="15"/>
    <n v="11"/>
    <n v="14"/>
    <n v="0.7857142857142857"/>
    <n v="6"/>
    <n v="0.38414634146341464"/>
    <n v="0.31724137931034485"/>
    <n v="0.30344827586206896"/>
    <n v="2015"/>
  </r>
  <r>
    <s v="McCleary"/>
    <s v="Brett"/>
    <x v="10"/>
    <n v="110"/>
    <n v="11"/>
    <n v="35"/>
    <n v="10"/>
    <n v="1"/>
    <n v="1"/>
    <n v="27"/>
    <n v="3"/>
    <n v="12"/>
    <n v="5"/>
    <n v="2"/>
    <n v="4"/>
    <n v="0.5"/>
    <n v="2"/>
    <n v="0.39516129032258063"/>
    <n v="0.45454545454545453"/>
    <n v="0.31818181818181818"/>
    <n v="2015"/>
  </r>
  <r>
    <s v="Sass"/>
    <s v="Caleb"/>
    <x v="19"/>
    <n v="103"/>
    <n v="14"/>
    <n v="34"/>
    <n v="2"/>
    <n v="0"/>
    <n v="0"/>
    <n v="16"/>
    <n v="2"/>
    <n v="17"/>
    <n v="19"/>
    <n v="5"/>
    <n v="7"/>
    <n v="0.7142857142857143"/>
    <n v="5"/>
    <n v="0.44800000000000001"/>
    <n v="0.34951456310679613"/>
    <n v="0.3300970873786408"/>
    <n v="2015"/>
  </r>
  <r>
    <s v="Hensley"/>
    <s v="Matt"/>
    <x v="37"/>
    <n v="107"/>
    <n v="33"/>
    <n v="33"/>
    <n v="3"/>
    <n v="0"/>
    <n v="0"/>
    <n v="12"/>
    <n v="8"/>
    <n v="34"/>
    <n v="32"/>
    <n v="23"/>
    <n v="28"/>
    <n v="0.8214285714285714"/>
    <n v="4"/>
    <n v="0.48965517241379308"/>
    <n v="0.3364485981308411"/>
    <n v="0.30841121495327101"/>
    <n v="2015"/>
  </r>
  <r>
    <s v="Ringen"/>
    <s v="Nile"/>
    <x v="28"/>
    <n v="90"/>
    <n v="12"/>
    <n v="24"/>
    <n v="3"/>
    <n v="0"/>
    <n v="1"/>
    <n v="22"/>
    <n v="2"/>
    <n v="9"/>
    <n v="15"/>
    <n v="2"/>
    <n v="2"/>
    <n v="1"/>
    <n v="1"/>
    <n v="0.34"/>
    <n v="0.33333333333333331"/>
    <n v="0.26666666666666666"/>
    <n v="2015"/>
  </r>
  <r>
    <s v="Brennan"/>
    <s v="Ryan"/>
    <x v="38"/>
    <n v="94"/>
    <n v="15"/>
    <n v="23"/>
    <n v="6"/>
    <n v="2"/>
    <n v="1"/>
    <n v="17"/>
    <n v="1"/>
    <n v="13"/>
    <n v="28"/>
    <n v="18"/>
    <n v="18"/>
    <n v="1"/>
    <n v="4"/>
    <n v="0.36036036036036034"/>
    <n v="0.38297872340425532"/>
    <n v="0.24468085106382978"/>
    <n v="2015"/>
  </r>
  <r>
    <s v="Leigh"/>
    <s v="Dylan"/>
    <x v="27"/>
    <n v="87"/>
    <n v="13"/>
    <n v="16"/>
    <n v="1"/>
    <n v="0"/>
    <n v="0"/>
    <n v="9"/>
    <n v="6"/>
    <n v="7"/>
    <n v="20"/>
    <n v="11"/>
    <n v="12"/>
    <n v="0.91666666666666663"/>
    <n v="0"/>
    <n v="0.24468085106382978"/>
    <n v="0.19540229885057472"/>
    <n v="0.18390804597701149"/>
    <n v="2015"/>
  </r>
  <r>
    <s v="Africa"/>
    <s v="Dillon"/>
    <x v="0"/>
    <n v="86"/>
    <n v="14"/>
    <n v="15"/>
    <n v="6"/>
    <n v="1"/>
    <n v="0"/>
    <n v="7"/>
    <n v="2"/>
    <n v="16"/>
    <n v="31"/>
    <n v="8"/>
    <n v="11"/>
    <n v="0.72727272727272729"/>
    <n v="6"/>
    <n v="0.34259259259259262"/>
    <n v="0.26744186046511625"/>
    <n v="0.1744186046511628"/>
    <n v="2015"/>
  </r>
  <r>
    <s v="Schnoebelen"/>
    <s v="Joey"/>
    <x v="20"/>
    <n v="53"/>
    <n v="6"/>
    <n v="13"/>
    <n v="1"/>
    <n v="0"/>
    <n v="0"/>
    <n v="5"/>
    <n v="3"/>
    <n v="2"/>
    <n v="4"/>
    <n v="0"/>
    <n v="0"/>
    <e v="#DIV/0!"/>
    <n v="3"/>
    <n v="0.31034482758620691"/>
    <n v="0.26415094339622641"/>
    <n v="0.24528301886792453"/>
    <n v="2015"/>
  </r>
  <r>
    <s v="Grace"/>
    <s v="Evan"/>
    <x v="39"/>
    <n v="27"/>
    <n v="5"/>
    <n v="4"/>
    <n v="1"/>
    <n v="0"/>
    <n v="0"/>
    <n v="3"/>
    <n v="1"/>
    <n v="3"/>
    <n v="7"/>
    <n v="3"/>
    <n v="3"/>
    <n v="1"/>
    <n v="1"/>
    <n v="0.25806451612903225"/>
    <n v="0.18518518518518517"/>
    <n v="0.14814814814814814"/>
    <n v="2015"/>
  </r>
  <r>
    <s v="Waikel"/>
    <s v="Nathan"/>
    <x v="29"/>
    <n v="36"/>
    <n v="6"/>
    <n v="3"/>
    <n v="0"/>
    <n v="0"/>
    <n v="0"/>
    <n v="2"/>
    <n v="0"/>
    <n v="6"/>
    <n v="13"/>
    <n v="0"/>
    <n v="0"/>
    <e v="#DIV/0!"/>
    <n v="0"/>
    <n v="0.21428571428571427"/>
    <n v="8.3333333333333329E-2"/>
    <n v="8.3333333333333329E-2"/>
    <n v="2015"/>
  </r>
  <r>
    <s v="Frantz"/>
    <s v="Bryce"/>
    <x v="4"/>
    <n v="18"/>
    <n v="16"/>
    <n v="3"/>
    <n v="0"/>
    <n v="1"/>
    <n v="0"/>
    <n v="0"/>
    <n v="0"/>
    <n v="6"/>
    <n v="11"/>
    <n v="12"/>
    <n v="15"/>
    <n v="0.8"/>
    <n v="0"/>
    <n v="0.375"/>
    <n v="0.27777777777777779"/>
    <n v="0.16666666666666666"/>
    <n v="2015"/>
  </r>
  <r>
    <s v="Swartzendruber"/>
    <s v="Chase"/>
    <x v="40"/>
    <n v="4"/>
    <n v="0"/>
    <n v="1"/>
    <n v="0"/>
    <n v="0"/>
    <n v="0"/>
    <n v="0"/>
    <n v="0"/>
    <n v="0"/>
    <n v="2"/>
    <n v="0"/>
    <n v="0"/>
    <e v="#DIV/0!"/>
    <n v="0"/>
    <n v="0.25"/>
    <n v="0.25"/>
    <n v="0.25"/>
    <n v="2015"/>
  </r>
  <r>
    <s v="Cotton"/>
    <s v="Brady"/>
    <x v="41"/>
    <n v="8"/>
    <n v="3"/>
    <n v="1"/>
    <n v="0"/>
    <n v="0"/>
    <n v="0"/>
    <n v="1"/>
    <n v="1"/>
    <n v="1"/>
    <n v="4"/>
    <n v="0"/>
    <n v="0"/>
    <e v="#DIV/0!"/>
    <n v="0"/>
    <n v="0.22222222222222221"/>
    <n v="0.125"/>
    <n v="0.125"/>
    <n v="2015"/>
  </r>
  <r>
    <s v="Moioffer"/>
    <s v="Nick"/>
    <x v="30"/>
    <n v="6"/>
    <n v="10"/>
    <n v="1"/>
    <n v="0"/>
    <n v="0"/>
    <n v="0"/>
    <n v="0"/>
    <n v="0"/>
    <n v="2"/>
    <n v="3"/>
    <n v="6"/>
    <n v="7"/>
    <n v="0.8571428571428571"/>
    <n v="0"/>
    <n v="0.375"/>
    <n v="0.16666666666666666"/>
    <n v="0.16666666666666666"/>
    <n v="2015"/>
  </r>
  <r>
    <s v="McCullough"/>
    <s v="CJ"/>
    <x v="33"/>
    <n v="3"/>
    <n v="0"/>
    <n v="1"/>
    <n v="0"/>
    <n v="0"/>
    <n v="0"/>
    <n v="0"/>
    <n v="0"/>
    <n v="0"/>
    <n v="2"/>
    <n v="0"/>
    <n v="0"/>
    <e v="#DIV/0!"/>
    <n v="0"/>
    <n v="0.33333333333333331"/>
    <n v="0.33333333333333331"/>
    <n v="0.33333333333333331"/>
    <n v="2015"/>
  </r>
  <r>
    <s v="Roggeveen"/>
    <s v="Jack"/>
    <x v="18"/>
    <n v="0"/>
    <n v="0"/>
    <n v="0"/>
    <n v="0"/>
    <n v="0"/>
    <n v="0"/>
    <n v="0"/>
    <n v="0"/>
    <n v="0"/>
    <n v="0"/>
    <n v="0"/>
    <n v="0"/>
    <e v="#DIV/0!"/>
    <n v="0"/>
    <e v="#DIV/0!"/>
    <e v="#DIV/0!"/>
    <e v="#DIV/0!"/>
    <n v="2015"/>
  </r>
  <r>
    <s v="Bigley"/>
    <s v="Brady"/>
    <x v="42"/>
    <n v="0"/>
    <n v="1"/>
    <n v="0"/>
    <n v="0"/>
    <n v="0"/>
    <n v="0"/>
    <n v="0"/>
    <n v="0"/>
    <n v="0"/>
    <n v="0"/>
    <n v="0"/>
    <n v="0"/>
    <e v="#DIV/0!"/>
    <n v="0"/>
    <e v="#DIV/0!"/>
    <e v="#DIV/0!"/>
    <e v="#DIV/0!"/>
    <n v="2015"/>
  </r>
  <r>
    <s v="Kabat"/>
    <s v="Nathan"/>
    <x v="43"/>
    <n v="4"/>
    <n v="2"/>
    <n v="0"/>
    <n v="0"/>
    <n v="0"/>
    <n v="0"/>
    <n v="0"/>
    <n v="0"/>
    <n v="1"/>
    <n v="1"/>
    <n v="0"/>
    <n v="0"/>
    <e v="#DIV/0!"/>
    <n v="0"/>
    <n v="0.2"/>
    <n v="0"/>
    <n v="0"/>
    <n v="2015"/>
  </r>
  <r>
    <s v="Regennitter"/>
    <s v="Riley"/>
    <x v="16"/>
    <n v="0"/>
    <n v="0"/>
    <n v="0"/>
    <n v="0"/>
    <n v="0"/>
    <n v="0"/>
    <n v="0"/>
    <n v="0"/>
    <n v="0"/>
    <n v="0"/>
    <n v="0"/>
    <n v="0"/>
    <e v="#DIV/0!"/>
    <n v="0"/>
    <e v="#DIV/0!"/>
    <e v="#DIV/0!"/>
    <e v="#DIV/0!"/>
    <n v="2015"/>
  </r>
  <r>
    <s v="Ringen"/>
    <s v="Nile"/>
    <x v="28"/>
    <n v="109"/>
    <n v="13"/>
    <n v="37"/>
    <n v="5"/>
    <n v="0"/>
    <n v="1"/>
    <n v="14"/>
    <n v="1"/>
    <n v="13"/>
    <n v="15"/>
    <n v="5"/>
    <n v="5"/>
    <n v="1"/>
    <n v="2"/>
    <n v="0.41935483870967744"/>
    <n v="0.41284403669724773"/>
    <n v="0.33944954128440369"/>
    <n v="2014"/>
  </r>
  <r>
    <s v="Sueppel"/>
    <s v="Nick"/>
    <x v="36"/>
    <n v="110"/>
    <n v="17"/>
    <n v="31"/>
    <n v="7"/>
    <n v="0"/>
    <n v="0"/>
    <n v="12"/>
    <n v="5"/>
    <n v="18"/>
    <n v="15"/>
    <n v="2"/>
    <n v="3"/>
    <n v="0.66666666666666663"/>
    <n v="8"/>
    <n v="0.41911764705882354"/>
    <n v="0.34545454545454546"/>
    <n v="0.2818181818181818"/>
    <n v="2014"/>
  </r>
  <r>
    <s v="Hensley"/>
    <s v="Matt"/>
    <x v="37"/>
    <n v="105"/>
    <n v="22"/>
    <n v="27"/>
    <n v="2"/>
    <n v="0"/>
    <n v="0"/>
    <n v="8"/>
    <n v="6"/>
    <n v="24"/>
    <n v="29"/>
    <n v="13"/>
    <n v="14"/>
    <n v="0.9285714285714286"/>
    <n v="3"/>
    <n v="0.40909090909090912"/>
    <n v="0.27619047619047621"/>
    <n v="0.25714285714285712"/>
    <n v="2014"/>
  </r>
  <r>
    <s v="Haring"/>
    <s v="Michael"/>
    <x v="44"/>
    <n v="112"/>
    <n v="18"/>
    <n v="25"/>
    <n v="8"/>
    <n v="1"/>
    <n v="1"/>
    <n v="22"/>
    <n v="3"/>
    <n v="10"/>
    <n v="33"/>
    <n v="2"/>
    <n v="2"/>
    <n v="1"/>
    <n v="2"/>
    <n v="0.29838709677419356"/>
    <n v="0.3392857142857143"/>
    <n v="0.22321428571428573"/>
    <n v="2014"/>
  </r>
  <r>
    <s v="Sladek"/>
    <s v="Grant"/>
    <x v="45"/>
    <n v="100"/>
    <n v="14"/>
    <n v="21"/>
    <n v="5"/>
    <n v="0"/>
    <n v="0"/>
    <n v="8"/>
    <n v="1"/>
    <n v="18"/>
    <n v="26"/>
    <n v="6"/>
    <n v="6"/>
    <n v="1"/>
    <n v="4"/>
    <n v="0.35245901639344263"/>
    <n v="0.26"/>
    <n v="0.21"/>
    <n v="2014"/>
  </r>
  <r>
    <s v="McCleary"/>
    <s v="Brett"/>
    <x v="10"/>
    <n v="95"/>
    <n v="8"/>
    <n v="21"/>
    <n v="3"/>
    <n v="0"/>
    <n v="0"/>
    <n v="12"/>
    <n v="4"/>
    <n v="5"/>
    <n v="6"/>
    <n v="0"/>
    <n v="0"/>
    <e v="#DIV/0!"/>
    <n v="2"/>
    <n v="0.27450980392156865"/>
    <n v="0.25263157894736843"/>
    <n v="0.22105263157894736"/>
    <n v="2014"/>
  </r>
  <r>
    <s v="Forrester"/>
    <s v="Quinton"/>
    <x v="46"/>
    <n v="52"/>
    <n v="2"/>
    <n v="14"/>
    <n v="2"/>
    <n v="0"/>
    <n v="0"/>
    <n v="13"/>
    <n v="3"/>
    <n v="4"/>
    <n v="18"/>
    <n v="0"/>
    <n v="0"/>
    <e v="#DIV/0!"/>
    <n v="3"/>
    <n v="0.3559322033898305"/>
    <n v="0.30769230769230771"/>
    <n v="0.26923076923076922"/>
    <n v="2014"/>
  </r>
  <r>
    <s v="LaFauce"/>
    <s v="Logan"/>
    <x v="47"/>
    <n v="101"/>
    <n v="11"/>
    <n v="13"/>
    <n v="1"/>
    <n v="0"/>
    <n v="0"/>
    <n v="11"/>
    <n v="2"/>
    <n v="8"/>
    <n v="16"/>
    <n v="3"/>
    <n v="3"/>
    <n v="1"/>
    <n v="0"/>
    <n v="0.19266055045871561"/>
    <n v="0.13861386138613863"/>
    <n v="0.12871287128712872"/>
    <n v="2014"/>
  </r>
  <r>
    <s v="Leigh"/>
    <s v="Dylan"/>
    <x v="27"/>
    <n v="83"/>
    <n v="6"/>
    <n v="13"/>
    <n v="0"/>
    <n v="0"/>
    <n v="0"/>
    <n v="7"/>
    <n v="3"/>
    <n v="13"/>
    <n v="19"/>
    <n v="5"/>
    <n v="6"/>
    <n v="0.83333333333333337"/>
    <n v="1"/>
    <n v="0.27835051546391754"/>
    <n v="0.15662650602409639"/>
    <n v="0.15662650602409639"/>
    <n v="2014"/>
  </r>
  <r>
    <s v="Grace"/>
    <s v="Evan"/>
    <x v="39"/>
    <n v="71"/>
    <n v="9"/>
    <n v="12"/>
    <n v="0"/>
    <n v="0"/>
    <n v="0"/>
    <n v="5"/>
    <n v="4"/>
    <n v="12"/>
    <n v="12"/>
    <n v="4"/>
    <n v="6"/>
    <n v="0.66666666666666663"/>
    <n v="8"/>
    <n v="0.35164835164835168"/>
    <n v="0.16901408450704225"/>
    <n v="0.16901408450704225"/>
    <n v="2014"/>
  </r>
  <r>
    <s v="Cotton"/>
    <s v="Brady"/>
    <x v="41"/>
    <n v="35"/>
    <n v="8"/>
    <n v="6"/>
    <n v="1"/>
    <n v="0"/>
    <n v="0"/>
    <n v="5"/>
    <n v="0"/>
    <n v="3"/>
    <n v="7"/>
    <n v="2"/>
    <n v="2"/>
    <n v="1"/>
    <n v="0"/>
    <n v="0.23684210526315788"/>
    <n v="0.2"/>
    <n v="0.17142857142857143"/>
    <n v="2014"/>
  </r>
  <r>
    <s v="Brennan"/>
    <s v="Ryan"/>
    <x v="38"/>
    <n v="11"/>
    <n v="4"/>
    <n v="0"/>
    <n v="0"/>
    <n v="0"/>
    <n v="0"/>
    <n v="1"/>
    <n v="1"/>
    <n v="3"/>
    <n v="8"/>
    <n v="4"/>
    <n v="4"/>
    <n v="1"/>
    <n v="1"/>
    <n v="0.26666666666666666"/>
    <n v="0"/>
    <n v="0"/>
    <n v="2014"/>
  </r>
  <r>
    <s v="Arch"/>
    <s v="Joseph"/>
    <x v="48"/>
    <n v="5"/>
    <n v="6"/>
    <n v="0"/>
    <n v="0"/>
    <n v="0"/>
    <n v="0"/>
    <n v="0"/>
    <n v="0"/>
    <n v="1"/>
    <n v="5"/>
    <n v="2"/>
    <n v="2"/>
    <n v="1"/>
    <n v="0"/>
    <n v="0.16666666666666666"/>
    <n v="0"/>
    <n v="0"/>
    <n v="2014"/>
  </r>
  <r>
    <s v="Wieland"/>
    <s v="Mitch"/>
    <x v="49"/>
    <n v="111"/>
    <n v="32"/>
    <n v="46"/>
    <n v="11"/>
    <n v="2"/>
    <n v="1"/>
    <n v="17"/>
    <n v="3"/>
    <n v="29"/>
    <n v="9"/>
    <n v="3"/>
    <n v="5"/>
    <n v="0.6"/>
    <n v="3"/>
    <n v="0.54545454545454541"/>
    <n v="0.57657657657657657"/>
    <n v="0.4144144144144144"/>
    <n v="2013"/>
  </r>
  <r>
    <s v="Mrstik"/>
    <s v="Sam"/>
    <x v="50"/>
    <n v="135"/>
    <n v="30"/>
    <n v="45"/>
    <n v="6"/>
    <n v="1"/>
    <n v="0"/>
    <n v="23"/>
    <n v="6"/>
    <n v="10"/>
    <n v="16"/>
    <n v="23"/>
    <n v="23"/>
    <n v="1"/>
    <n v="1"/>
    <n v="0.38356164383561642"/>
    <n v="0.3925925925925926"/>
    <n v="0.33333333333333331"/>
    <n v="2013"/>
  </r>
  <r>
    <s v="Crosby"/>
    <s v="Josh"/>
    <x v="51"/>
    <n v="112"/>
    <n v="24"/>
    <n v="40"/>
    <n v="10"/>
    <n v="0"/>
    <n v="1"/>
    <n v="38"/>
    <n v="3"/>
    <n v="18"/>
    <n v="9"/>
    <n v="5"/>
    <n v="5"/>
    <n v="1"/>
    <n v="3"/>
    <n v="0.45864661654135336"/>
    <n v="0.4732142857142857"/>
    <n v="0.35714285714285715"/>
    <n v="2013"/>
  </r>
  <r>
    <s v="Stika"/>
    <s v="Tyler"/>
    <x v="52"/>
    <n v="115"/>
    <n v="26"/>
    <n v="36"/>
    <n v="5"/>
    <n v="0"/>
    <n v="0"/>
    <n v="15"/>
    <n v="2"/>
    <n v="23"/>
    <n v="12"/>
    <n v="1"/>
    <n v="1"/>
    <n v="1"/>
    <n v="1"/>
    <n v="0.43165467625899279"/>
    <n v="0.35652173913043478"/>
    <n v="0.31304347826086959"/>
    <n v="2013"/>
  </r>
  <r>
    <s v="Gevock"/>
    <s v="JJ"/>
    <x v="53"/>
    <n v="94"/>
    <n v="18"/>
    <n v="29"/>
    <n v="3"/>
    <n v="0"/>
    <n v="0"/>
    <n v="12"/>
    <n v="5"/>
    <n v="9"/>
    <n v="16"/>
    <n v="1"/>
    <n v="1"/>
    <n v="1"/>
    <n v="4"/>
    <n v="0.3925233644859813"/>
    <n v="0.34042553191489361"/>
    <n v="0.30851063829787234"/>
    <n v="2013"/>
  </r>
  <r>
    <s v="Simpson"/>
    <s v="Grant"/>
    <x v="54"/>
    <n v="106"/>
    <n v="18"/>
    <n v="26"/>
    <n v="3"/>
    <n v="0"/>
    <n v="1"/>
    <n v="19"/>
    <n v="1"/>
    <n v="16"/>
    <n v="13"/>
    <n v="0"/>
    <n v="0"/>
    <e v="#DIV/0!"/>
    <n v="0"/>
    <n v="0.34426229508196721"/>
    <n v="0.30188679245283018"/>
    <n v="0.24528301886792453"/>
    <n v="2013"/>
  </r>
  <r>
    <s v="Hasler"/>
    <s v="Mitch"/>
    <x v="55"/>
    <n v="91"/>
    <n v="12"/>
    <n v="18"/>
    <n v="3"/>
    <n v="0"/>
    <n v="0"/>
    <n v="13"/>
    <n v="2"/>
    <n v="13"/>
    <n v="23"/>
    <n v="1"/>
    <n v="1"/>
    <n v="1"/>
    <n v="8"/>
    <n v="0.3482142857142857"/>
    <n v="0.23076923076923078"/>
    <n v="0.19780219780219779"/>
    <n v="2013"/>
  </r>
  <r>
    <s v="Haring"/>
    <s v="Michael"/>
    <x v="44"/>
    <n v="75"/>
    <n v="9"/>
    <n v="18"/>
    <n v="6"/>
    <n v="0"/>
    <n v="0"/>
    <n v="9"/>
    <n v="0"/>
    <n v="3"/>
    <n v="24"/>
    <n v="2"/>
    <n v="2"/>
    <n v="1"/>
    <n v="1"/>
    <n v="0.27848101265822783"/>
    <n v="0.32"/>
    <n v="0.24"/>
    <n v="2013"/>
  </r>
  <r>
    <s v="Kenney"/>
    <s v="Eric"/>
    <x v="56"/>
    <n v="77"/>
    <n v="13"/>
    <n v="16"/>
    <n v="3"/>
    <n v="0"/>
    <n v="0"/>
    <n v="10"/>
    <n v="2"/>
    <n v="22"/>
    <n v="15"/>
    <n v="1"/>
    <n v="1"/>
    <n v="1"/>
    <n v="2"/>
    <n v="0.39603960396039606"/>
    <n v="0.24675324675324675"/>
    <n v="0.20779220779220781"/>
    <n v="2013"/>
  </r>
  <r>
    <s v="Frakes"/>
    <s v="Jack"/>
    <x v="57"/>
    <n v="48"/>
    <n v="9"/>
    <n v="13"/>
    <n v="0"/>
    <n v="0"/>
    <n v="0"/>
    <n v="5"/>
    <n v="2"/>
    <n v="7"/>
    <n v="5"/>
    <n v="1"/>
    <n v="2"/>
    <n v="0.5"/>
    <n v="0"/>
    <n v="0.36363636363636365"/>
    <n v="0.27083333333333331"/>
    <n v="0.27083333333333331"/>
    <n v="2013"/>
  </r>
  <r>
    <s v="Goddard"/>
    <s v="Nate"/>
    <x v="58"/>
    <n v="20"/>
    <n v="5"/>
    <n v="7"/>
    <n v="1"/>
    <n v="0"/>
    <n v="0"/>
    <n v="4"/>
    <n v="0"/>
    <n v="1"/>
    <n v="5"/>
    <n v="0"/>
    <n v="0"/>
    <e v="#DIV/0!"/>
    <n v="2"/>
    <n v="0.43478260869565216"/>
    <n v="0.4"/>
    <n v="0.35"/>
    <n v="2013"/>
  </r>
  <r>
    <s v="Forrester"/>
    <s v="Quinton"/>
    <x v="46"/>
    <n v="14"/>
    <n v="1"/>
    <n v="2"/>
    <n v="1"/>
    <n v="0"/>
    <n v="0"/>
    <n v="2"/>
    <n v="0"/>
    <n v="1"/>
    <n v="4"/>
    <n v="0"/>
    <n v="0"/>
    <e v="#DIV/0!"/>
    <n v="0"/>
    <n v="0.2"/>
    <n v="0.21428571428571427"/>
    <n v="0.14285714285714285"/>
    <n v="2013"/>
  </r>
  <r>
    <s v="Fountain"/>
    <s v="Jared"/>
    <x v="59"/>
    <n v="7"/>
    <n v="0"/>
    <n v="0"/>
    <n v="0"/>
    <n v="0"/>
    <n v="0"/>
    <n v="1"/>
    <n v="1"/>
    <n v="0"/>
    <n v="2"/>
    <n v="0"/>
    <n v="0"/>
    <e v="#DIV/0!"/>
    <n v="0"/>
    <n v="0"/>
    <n v="0"/>
    <n v="0"/>
    <n v="2013"/>
  </r>
  <r>
    <s v="Grace"/>
    <s v="Evan"/>
    <x v="39"/>
    <n v="0"/>
    <n v="0"/>
    <n v="0"/>
    <n v="0"/>
    <n v="0"/>
    <n v="0"/>
    <n v="0"/>
    <n v="0"/>
    <n v="0"/>
    <n v="0"/>
    <n v="0"/>
    <n v="0"/>
    <e v="#DIV/0!"/>
    <n v="0"/>
    <e v="#DIV/0!"/>
    <e v="#DIV/0!"/>
    <e v="#DIV/0!"/>
    <n v="2013"/>
  </r>
  <r>
    <s v="Hostager"/>
    <s v="Quinn"/>
    <x v="60"/>
    <n v="2"/>
    <n v="0"/>
    <n v="0"/>
    <n v="0"/>
    <n v="0"/>
    <n v="0"/>
    <n v="0"/>
    <n v="0"/>
    <n v="0"/>
    <n v="1"/>
    <n v="0"/>
    <n v="0"/>
    <e v="#DIV/0!"/>
    <n v="0"/>
    <n v="0"/>
    <n v="0"/>
    <n v="0"/>
    <n v="2013"/>
  </r>
  <r>
    <s v="Arch"/>
    <s v="Joseph"/>
    <x v="48"/>
    <n v="2"/>
    <n v="0"/>
    <n v="0"/>
    <n v="0"/>
    <n v="0"/>
    <n v="0"/>
    <n v="0"/>
    <n v="1"/>
    <n v="1"/>
    <n v="1"/>
    <n v="0"/>
    <n v="0"/>
    <e v="#DIV/0!"/>
    <n v="0"/>
    <n v="0.33333333333333331"/>
    <n v="0"/>
    <n v="0"/>
    <n v="2013"/>
  </r>
  <r>
    <s v="Dennis"/>
    <s v="Sam"/>
    <x v="61"/>
    <n v="5"/>
    <n v="0"/>
    <n v="0"/>
    <n v="0"/>
    <n v="0"/>
    <n v="0"/>
    <n v="0"/>
    <n v="0"/>
    <n v="1"/>
    <n v="1"/>
    <n v="0"/>
    <n v="0"/>
    <e v="#DIV/0!"/>
    <n v="1"/>
    <n v="0.2857142857142857"/>
    <n v="0"/>
    <n v="0"/>
    <n v="2013"/>
  </r>
  <r>
    <s v="Crosby"/>
    <s v="Josh"/>
    <x v="51"/>
    <n v="122"/>
    <n v="38"/>
    <n v="57"/>
    <n v="16"/>
    <n v="2"/>
    <n v="5"/>
    <n v="38"/>
    <n v="3"/>
    <n v="12"/>
    <n v="10"/>
    <n v="5"/>
    <n v="5"/>
    <n v="1"/>
    <n v="10"/>
    <n v="0.54861111111111116"/>
    <n v="0.75409836065573765"/>
    <n v="0.46721311475409838"/>
    <n v="2012"/>
  </r>
  <r>
    <s v="Duncan"/>
    <s v="Ryan"/>
    <x v="62"/>
    <n v="121"/>
    <n v="43"/>
    <n v="50"/>
    <n v="6"/>
    <n v="5"/>
    <n v="2"/>
    <n v="35"/>
    <n v="6"/>
    <n v="24"/>
    <n v="26"/>
    <n v="19"/>
    <n v="22"/>
    <n v="0.86363636363636365"/>
    <n v="2"/>
    <n v="0.51700680272108845"/>
    <n v="0.5950413223140496"/>
    <n v="0.41322314049586778"/>
    <n v="2012"/>
  </r>
  <r>
    <s v="Frakes"/>
    <s v="Jack"/>
    <x v="57"/>
    <n v="133"/>
    <n v="43"/>
    <n v="47"/>
    <n v="16"/>
    <n v="1"/>
    <n v="0"/>
    <n v="19"/>
    <n v="0"/>
    <n v="25"/>
    <n v="20"/>
    <n v="6"/>
    <n v="8"/>
    <n v="0.75"/>
    <n v="4"/>
    <n v="0.46913580246913578"/>
    <n v="0.48872180451127817"/>
    <n v="0.35338345864661652"/>
    <n v="2012"/>
  </r>
  <r>
    <s v="Wieland"/>
    <s v="Mitch"/>
    <x v="49"/>
    <n v="133"/>
    <n v="37"/>
    <n v="44"/>
    <n v="13"/>
    <n v="0"/>
    <n v="2"/>
    <n v="29"/>
    <n v="2"/>
    <n v="14"/>
    <n v="16"/>
    <n v="1"/>
    <n v="1"/>
    <n v="1"/>
    <n v="7"/>
    <n v="0.42207792207792205"/>
    <n v="0.47368421052631576"/>
    <n v="0.33082706766917291"/>
    <n v="2012"/>
  </r>
  <r>
    <s v="Mrstik"/>
    <s v="Sam"/>
    <x v="50"/>
    <n v="95"/>
    <n v="24"/>
    <n v="38"/>
    <n v="10"/>
    <n v="2"/>
    <n v="2"/>
    <n v="27"/>
    <n v="3"/>
    <n v="17"/>
    <n v="14"/>
    <n v="7"/>
    <n v="8"/>
    <n v="0.875"/>
    <n v="1"/>
    <n v="0.49557522123893805"/>
    <n v="0.61052631578947369"/>
    <n v="0.4"/>
    <n v="2012"/>
  </r>
  <r>
    <s v="Stika"/>
    <s v="Tyler"/>
    <x v="52"/>
    <n v="112"/>
    <n v="20"/>
    <n v="31"/>
    <n v="9"/>
    <n v="0"/>
    <n v="0"/>
    <n v="21"/>
    <n v="3"/>
    <n v="15"/>
    <n v="35"/>
    <n v="2"/>
    <n v="3"/>
    <n v="0.66666666666666663"/>
    <n v="2"/>
    <n v="0.37209302325581395"/>
    <n v="0.35714285714285715"/>
    <n v="0.2767857142857143"/>
    <n v="2012"/>
  </r>
  <r>
    <s v="Kenney"/>
    <s v="Eric"/>
    <x v="56"/>
    <n v="86"/>
    <n v="11"/>
    <n v="22"/>
    <n v="5"/>
    <n v="0"/>
    <n v="0"/>
    <n v="16"/>
    <n v="2"/>
    <n v="18"/>
    <n v="28"/>
    <n v="2"/>
    <n v="2"/>
    <n v="1"/>
    <n v="2"/>
    <n v="0.39622641509433965"/>
    <n v="0.31395348837209303"/>
    <n v="0.2558139534883721"/>
    <n v="2012"/>
  </r>
  <r>
    <s v="Hasler"/>
    <s v="Mitch"/>
    <x v="55"/>
    <n v="86"/>
    <n v="14"/>
    <n v="21"/>
    <n v="3"/>
    <n v="0"/>
    <n v="0"/>
    <n v="16"/>
    <n v="1"/>
    <n v="3"/>
    <n v="22"/>
    <n v="0"/>
    <n v="0"/>
    <e v="#DIV/0!"/>
    <n v="3"/>
    <n v="0.29347826086956524"/>
    <n v="0.27906976744186046"/>
    <n v="0.2441860465116279"/>
    <n v="2012"/>
  </r>
  <r>
    <s v="Simpson"/>
    <s v="Grant"/>
    <x v="54"/>
    <n v="76"/>
    <n v="16"/>
    <n v="20"/>
    <n v="3"/>
    <n v="0"/>
    <n v="1"/>
    <n v="17"/>
    <n v="2"/>
    <n v="12"/>
    <n v="14"/>
    <n v="3"/>
    <n v="4"/>
    <n v="0.75"/>
    <n v="0"/>
    <n v="0.36363636363636365"/>
    <n v="0.34210526315789475"/>
    <n v="0.26315789473684209"/>
    <n v="2012"/>
  </r>
  <r>
    <s v="Mills"/>
    <s v="Alex"/>
    <x v="63"/>
    <n v="57"/>
    <n v="15"/>
    <n v="15"/>
    <n v="0"/>
    <n v="0"/>
    <n v="0"/>
    <n v="6"/>
    <n v="1"/>
    <n v="11"/>
    <n v="17"/>
    <n v="1"/>
    <n v="1"/>
    <n v="1"/>
    <n v="1"/>
    <n v="0.39130434782608697"/>
    <n v="0.26315789473684209"/>
    <n v="0.26315789473684209"/>
    <n v="2012"/>
  </r>
  <r>
    <s v="Reineke"/>
    <s v="Parker"/>
    <x v="64"/>
    <n v="26"/>
    <n v="0"/>
    <n v="4"/>
    <n v="0"/>
    <n v="0"/>
    <n v="0"/>
    <n v="1"/>
    <n v="0"/>
    <n v="3"/>
    <n v="7"/>
    <n v="0"/>
    <n v="0"/>
    <e v="#DIV/0!"/>
    <n v="1"/>
    <n v="0.26666666666666666"/>
    <n v="0.15384615384615385"/>
    <n v="0.15384615384615385"/>
    <n v="2012"/>
  </r>
  <r>
    <s v="Gevock"/>
    <s v="JJ"/>
    <x v="53"/>
    <n v="16"/>
    <n v="10"/>
    <n v="3"/>
    <n v="0"/>
    <n v="0"/>
    <n v="0"/>
    <n v="3"/>
    <n v="1"/>
    <n v="4"/>
    <n v="8"/>
    <n v="1"/>
    <n v="2"/>
    <n v="0.5"/>
    <n v="0"/>
    <n v="0.35"/>
    <n v="0.1875"/>
    <n v="0.1875"/>
    <n v="2012"/>
  </r>
  <r>
    <s v="Haring"/>
    <s v="Michael"/>
    <x v="44"/>
    <n v="9"/>
    <n v="2"/>
    <n v="1"/>
    <n v="0"/>
    <n v="0"/>
    <n v="0"/>
    <n v="0"/>
    <n v="0"/>
    <n v="0"/>
    <n v="4"/>
    <n v="0"/>
    <n v="0"/>
    <e v="#DIV/0!"/>
    <n v="0"/>
    <n v="0.1111111111111111"/>
    <n v="0.1111111111111111"/>
    <n v="0.1111111111111111"/>
    <n v="2012"/>
  </r>
  <r>
    <s v="Fountain"/>
    <s v="Jared"/>
    <x v="59"/>
    <n v="4"/>
    <n v="4"/>
    <n v="0"/>
    <n v="0"/>
    <n v="0"/>
    <n v="0"/>
    <n v="0"/>
    <n v="0"/>
    <n v="1"/>
    <n v="0"/>
    <n v="0"/>
    <n v="0"/>
    <e v="#DIV/0!"/>
    <n v="0"/>
    <n v="0.2"/>
    <n v="0"/>
    <n v="0"/>
    <n v="2012"/>
  </r>
  <r>
    <s v="Brenner"/>
    <s v="Freeman"/>
    <x v="65"/>
    <n v="4"/>
    <n v="2"/>
    <n v="0"/>
    <n v="0"/>
    <n v="0"/>
    <n v="0"/>
    <n v="1"/>
    <n v="0"/>
    <n v="2"/>
    <n v="1"/>
    <n v="0"/>
    <n v="0"/>
    <e v="#DIV/0!"/>
    <n v="0"/>
    <n v="0.33333333333333331"/>
    <n v="0"/>
    <n v="0"/>
    <n v="2012"/>
  </r>
  <r>
    <s v="Paguada"/>
    <s v="Rossel"/>
    <x v="66"/>
    <n v="5"/>
    <n v="1"/>
    <n v="0"/>
    <n v="0"/>
    <n v="0"/>
    <n v="0"/>
    <n v="1"/>
    <n v="1"/>
    <n v="0"/>
    <n v="3"/>
    <n v="0"/>
    <n v="0"/>
    <e v="#DIV/0!"/>
    <n v="1"/>
    <n v="0.16666666666666666"/>
    <n v="0"/>
    <n v="0"/>
    <n v="2012"/>
  </r>
  <r>
    <s v="Hamm"/>
    <s v="Brent"/>
    <x v="67"/>
    <n v="149"/>
    <n v="41"/>
    <n v="53"/>
    <n v="15"/>
    <n v="4"/>
    <n v="2"/>
    <n v="26"/>
    <n v="4"/>
    <n v="12"/>
    <n v="33"/>
    <n v="3"/>
    <n v="3"/>
    <n v="1"/>
    <n v="3"/>
    <n v="0.41463414634146339"/>
    <n v="0.55033557046979864"/>
    <n v="0.35570469798657717"/>
    <n v="2011"/>
  </r>
  <r>
    <s v="Alberhasky"/>
    <s v="Connor"/>
    <x v="68"/>
    <n v="127"/>
    <n v="35"/>
    <n v="49"/>
    <n v="12"/>
    <n v="0"/>
    <n v="7"/>
    <n v="28"/>
    <n v="2"/>
    <n v="25"/>
    <n v="22"/>
    <n v="5"/>
    <n v="6"/>
    <n v="0.83333333333333337"/>
    <n v="1"/>
    <n v="0.49019607843137253"/>
    <n v="0.64566929133858264"/>
    <n v="0.38582677165354329"/>
    <n v="2011"/>
  </r>
  <r>
    <s v="Crosby"/>
    <s v="Josh"/>
    <x v="51"/>
    <n v="134"/>
    <n v="41"/>
    <n v="45"/>
    <n v="16"/>
    <n v="0"/>
    <n v="3"/>
    <n v="26"/>
    <n v="2"/>
    <n v="19"/>
    <n v="19"/>
    <n v="1"/>
    <n v="1"/>
    <n v="1"/>
    <n v="2"/>
    <n v="0.4258064516129032"/>
    <n v="0.52238805970149249"/>
    <n v="0.33582089552238809"/>
    <n v="2011"/>
  </r>
  <r>
    <s v="Prybil"/>
    <s v="Adam"/>
    <x v="69"/>
    <n v="109"/>
    <n v="42"/>
    <n v="41"/>
    <n v="11"/>
    <n v="0"/>
    <n v="11"/>
    <n v="36"/>
    <n v="0"/>
    <n v="43"/>
    <n v="34"/>
    <n v="2"/>
    <n v="3"/>
    <n v="0.66666666666666663"/>
    <n v="3"/>
    <n v="0.56129032258064515"/>
    <n v="0.77981651376146788"/>
    <n v="0.37614678899082571"/>
    <n v="2011"/>
  </r>
  <r>
    <s v="Mrstik"/>
    <s v="Sam"/>
    <x v="50"/>
    <n v="139"/>
    <n v="15"/>
    <n v="40"/>
    <n v="7"/>
    <n v="2"/>
    <n v="0"/>
    <n v="23"/>
    <n v="5"/>
    <n v="6"/>
    <n v="20"/>
    <n v="7"/>
    <n v="8"/>
    <n v="0.875"/>
    <n v="1"/>
    <n v="0.32191780821917809"/>
    <n v="0.36690647482014388"/>
    <n v="0.28776978417266186"/>
    <n v="2011"/>
  </r>
  <r>
    <s v="Duncan"/>
    <s v="Ryan"/>
    <x v="62"/>
    <n v="102"/>
    <n v="20"/>
    <n v="33"/>
    <n v="5"/>
    <n v="0"/>
    <n v="2"/>
    <n v="17"/>
    <n v="4"/>
    <n v="19"/>
    <n v="28"/>
    <n v="10"/>
    <n v="11"/>
    <n v="0.90909090909090906"/>
    <n v="2"/>
    <n v="0.43902439024390244"/>
    <n v="0.43137254901960786"/>
    <n v="0.3235294117647059"/>
    <n v="2011"/>
  </r>
  <r>
    <s v="Wieland"/>
    <s v="Mitch"/>
    <x v="49"/>
    <n v="58"/>
    <n v="9"/>
    <n v="22"/>
    <n v="6"/>
    <n v="0"/>
    <n v="0"/>
    <n v="12"/>
    <n v="3"/>
    <n v="10"/>
    <n v="9"/>
    <n v="1"/>
    <n v="1"/>
    <n v="1"/>
    <n v="1"/>
    <n v="0.47826086956521741"/>
    <n v="0.48275862068965519"/>
    <n v="0.37931034482758619"/>
    <n v="2011"/>
  </r>
  <r>
    <s v="Hartley"/>
    <s v="John"/>
    <x v="70"/>
    <n v="92"/>
    <n v="19"/>
    <n v="22"/>
    <n v="7"/>
    <n v="0"/>
    <n v="2"/>
    <n v="16"/>
    <n v="2"/>
    <n v="13"/>
    <n v="38"/>
    <n v="7"/>
    <n v="7"/>
    <n v="1"/>
    <n v="1"/>
    <n v="0.33962264150943394"/>
    <n v="0.38043478260869568"/>
    <n v="0.2391304347826087"/>
    <n v="2011"/>
  </r>
  <r>
    <s v="Simpson"/>
    <s v="Grant"/>
    <x v="54"/>
    <n v="75"/>
    <n v="15"/>
    <n v="21"/>
    <n v="2"/>
    <n v="0"/>
    <n v="0"/>
    <n v="8"/>
    <n v="3"/>
    <n v="8"/>
    <n v="12"/>
    <n v="4"/>
    <n v="6"/>
    <n v="0.66666666666666663"/>
    <n v="1"/>
    <n v="0.35714285714285715"/>
    <n v="0.30666666666666664"/>
    <n v="0.28000000000000003"/>
    <n v="2011"/>
  </r>
  <r>
    <s v="Winegarden"/>
    <s v="Nate"/>
    <x v="71"/>
    <n v="73"/>
    <n v="11"/>
    <n v="18"/>
    <n v="6"/>
    <n v="0"/>
    <n v="1"/>
    <n v="14"/>
    <n v="2"/>
    <n v="13"/>
    <n v="19"/>
    <n v="0"/>
    <n v="0"/>
    <e v="#DIV/0!"/>
    <n v="0"/>
    <n v="0.36046511627906974"/>
    <n v="0.36986301369863012"/>
    <n v="0.24657534246575341"/>
    <n v="2011"/>
  </r>
  <r>
    <s v="Stika"/>
    <s v="Tyler"/>
    <x v="52"/>
    <n v="70"/>
    <n v="13"/>
    <n v="12"/>
    <n v="4"/>
    <n v="0"/>
    <n v="0"/>
    <n v="13"/>
    <n v="0"/>
    <n v="10"/>
    <n v="23"/>
    <n v="0"/>
    <n v="0"/>
    <e v="#DIV/0!"/>
    <n v="0"/>
    <n v="0.27500000000000002"/>
    <n v="0.22857142857142856"/>
    <n v="0.17142857142857143"/>
    <n v="2011"/>
  </r>
  <r>
    <s v="Frakes"/>
    <s v="Jack"/>
    <x v="57"/>
    <n v="1"/>
    <n v="0"/>
    <n v="1"/>
    <n v="0"/>
    <n v="0"/>
    <n v="0"/>
    <n v="0"/>
    <n v="0"/>
    <n v="0"/>
    <n v="0"/>
    <n v="6"/>
    <n v="6"/>
    <n v="1"/>
    <n v="0"/>
    <n v="1"/>
    <n v="1"/>
    <n v="1"/>
    <n v="2011"/>
  </r>
  <r>
    <s v="Paguada"/>
    <s v="Rossel"/>
    <x v="66"/>
    <n v="1"/>
    <n v="0"/>
    <n v="0"/>
    <n v="0"/>
    <n v="0"/>
    <n v="0"/>
    <n v="0"/>
    <n v="0"/>
    <n v="0"/>
    <n v="1"/>
    <n v="0"/>
    <n v="0"/>
    <e v="#DIV/0!"/>
    <n v="0"/>
    <n v="0"/>
    <n v="0"/>
    <n v="0"/>
    <n v="2011"/>
  </r>
  <r>
    <s v="Dildine"/>
    <s v="Nick"/>
    <x v="72"/>
    <n v="2"/>
    <n v="0"/>
    <n v="0"/>
    <n v="0"/>
    <n v="0"/>
    <n v="0"/>
    <n v="0"/>
    <n v="0"/>
    <n v="0"/>
    <n v="2"/>
    <n v="0"/>
    <n v="0"/>
    <e v="#DIV/0!"/>
    <n v="0"/>
    <n v="0"/>
    <n v="0"/>
    <n v="0"/>
    <n v="2011"/>
  </r>
  <r>
    <s v="Mrstik"/>
    <s v="Sam"/>
    <x v="50"/>
    <n v="125"/>
    <n v="20"/>
    <n v="46"/>
    <n v="5"/>
    <n v="0"/>
    <n v="0"/>
    <n v="23"/>
    <n v="3"/>
    <n v="4"/>
    <n v="21"/>
    <n v="1"/>
    <n v="1"/>
    <m/>
    <n v="0"/>
    <n v="0.38759689922480622"/>
    <n v="0.40799999999999997"/>
    <n v="0.36799999999999999"/>
    <n v="2010"/>
  </r>
  <r>
    <s v="Prybil"/>
    <s v="Adam"/>
    <x v="69"/>
    <n v="110"/>
    <n v="30"/>
    <n v="46"/>
    <n v="12"/>
    <n v="0"/>
    <n v="13"/>
    <n v="33"/>
    <n v="3"/>
    <n v="24"/>
    <n v="16"/>
    <n v="0"/>
    <n v="0"/>
    <m/>
    <n v="1"/>
    <n v="0.52592592592592591"/>
    <n v="0.88181818181818183"/>
    <n v="0.41818181818181815"/>
    <n v="2010"/>
  </r>
  <r>
    <s v="Yoder"/>
    <s v="Derek"/>
    <x v="73"/>
    <n v="111"/>
    <n v="25"/>
    <n v="45"/>
    <n v="14"/>
    <n v="0"/>
    <n v="1"/>
    <n v="17"/>
    <n v="3"/>
    <n v="14"/>
    <n v="15"/>
    <n v="1"/>
    <n v="1"/>
    <m/>
    <n v="2"/>
    <n v="0.48031496062992124"/>
    <n v="0.55855855855855852"/>
    <n v="0.40540540540540543"/>
    <n v="2010"/>
  </r>
  <r>
    <s v="Alberhasky"/>
    <s v="Connor"/>
    <x v="68"/>
    <n v="117"/>
    <n v="25"/>
    <n v="44"/>
    <n v="11"/>
    <n v="0"/>
    <n v="3"/>
    <n v="16"/>
    <n v="0"/>
    <n v="17"/>
    <n v="28"/>
    <n v="6"/>
    <n v="6"/>
    <m/>
    <n v="1"/>
    <n v="0.45925925925925926"/>
    <n v="0.54700854700854706"/>
    <n v="0.37606837606837606"/>
    <n v="2010"/>
  </r>
  <r>
    <s v="Crosby"/>
    <s v="Josh"/>
    <x v="51"/>
    <n v="110"/>
    <n v="21"/>
    <n v="39"/>
    <n v="19"/>
    <n v="0"/>
    <n v="3"/>
    <n v="23"/>
    <n v="1"/>
    <n v="4"/>
    <n v="24"/>
    <n v="0"/>
    <n v="0"/>
    <m/>
    <n v="2"/>
    <n v="0.38793103448275862"/>
    <n v="0.60909090909090913"/>
    <n v="0.35454545454545455"/>
    <n v="2010"/>
  </r>
  <r>
    <s v="Tholen"/>
    <s v="Tucker"/>
    <x v="74"/>
    <n v="105"/>
    <n v="15"/>
    <n v="30"/>
    <n v="8"/>
    <n v="0"/>
    <n v="2"/>
    <n v="26"/>
    <n v="4"/>
    <n v="16"/>
    <n v="26"/>
    <n v="2"/>
    <n v="2"/>
    <m/>
    <n v="0"/>
    <n v="0.38016528925619836"/>
    <n v="0.41904761904761906"/>
    <n v="0.2857142857142857"/>
    <n v="2010"/>
  </r>
  <r>
    <s v="Ritter"/>
    <s v="Tim"/>
    <x v="75"/>
    <n v="84"/>
    <n v="13"/>
    <n v="21"/>
    <n v="2"/>
    <n v="1"/>
    <n v="0"/>
    <n v="5"/>
    <n v="5"/>
    <n v="11"/>
    <n v="19"/>
    <n v="9"/>
    <n v="9"/>
    <m/>
    <n v="1"/>
    <n v="0.34375"/>
    <n v="0.29761904761904762"/>
    <n v="0.25"/>
    <n v="2010"/>
  </r>
  <r>
    <s v="Hamm"/>
    <s v="Brent"/>
    <x v="67"/>
    <n v="79"/>
    <n v="13"/>
    <n v="21"/>
    <n v="1"/>
    <n v="0"/>
    <n v="1"/>
    <n v="6"/>
    <n v="2"/>
    <n v="13"/>
    <n v="13"/>
    <n v="6"/>
    <n v="6"/>
    <m/>
    <n v="2"/>
    <n v="0.38297872340425532"/>
    <n v="0.31645569620253167"/>
    <n v="0.26582278481012656"/>
    <n v="2010"/>
  </r>
  <r>
    <s v="Duncan"/>
    <s v="Ryan"/>
    <x v="62"/>
    <n v="78"/>
    <n v="16"/>
    <n v="19"/>
    <n v="1"/>
    <n v="0"/>
    <n v="1"/>
    <n v="6"/>
    <n v="2"/>
    <n v="12"/>
    <n v="29"/>
    <n v="9"/>
    <n v="9"/>
    <m/>
    <n v="0"/>
    <n v="0.34444444444444444"/>
    <n v="0.29487179487179488"/>
    <n v="0.24358974358974358"/>
    <n v="2010"/>
  </r>
  <r>
    <s v="Ketelsen"/>
    <s v="David"/>
    <x v="76"/>
    <n v="25"/>
    <n v="5"/>
    <n v="7"/>
    <n v="1"/>
    <n v="1"/>
    <n v="0"/>
    <n v="2"/>
    <n v="0"/>
    <n v="2"/>
    <n v="10"/>
    <n v="1"/>
    <n v="1"/>
    <m/>
    <n v="1"/>
    <n v="0.35714285714285715"/>
    <n v="0.4"/>
    <n v="0.28000000000000003"/>
    <n v="2010"/>
  </r>
  <r>
    <s v="Lake"/>
    <s v="David"/>
    <x v="77"/>
    <n v="19"/>
    <n v="2"/>
    <n v="5"/>
    <n v="0"/>
    <n v="0"/>
    <n v="0"/>
    <n v="1"/>
    <n v="1"/>
    <n v="2"/>
    <n v="4"/>
    <n v="0"/>
    <n v="0"/>
    <m/>
    <n v="1"/>
    <n v="0.36363636363636365"/>
    <n v="0.26315789473684209"/>
    <n v="0.26315789473684209"/>
    <n v="2010"/>
  </r>
  <r>
    <s v="Strommer"/>
    <s v="Richard"/>
    <x v="78"/>
    <n v="7"/>
    <n v="2"/>
    <n v="3"/>
    <n v="0"/>
    <n v="0"/>
    <n v="0"/>
    <n v="0"/>
    <n v="0"/>
    <n v="0"/>
    <n v="3"/>
    <n v="0"/>
    <n v="0"/>
    <m/>
    <n v="0"/>
    <n v="0.42857142857142855"/>
    <n v="0.42857142857142855"/>
    <n v="0.42857142857142855"/>
    <n v="2010"/>
  </r>
  <r>
    <s v="Hansen"/>
    <s v="Coulten"/>
    <x v="79"/>
    <n v="3"/>
    <n v="0"/>
    <n v="1"/>
    <n v="0"/>
    <n v="0"/>
    <n v="0"/>
    <n v="0"/>
    <n v="0"/>
    <n v="0"/>
    <n v="1"/>
    <n v="0"/>
    <n v="0"/>
    <m/>
    <n v="0"/>
    <n v="0.33333333333333331"/>
    <n v="0.33333333333333331"/>
    <n v="0.33333333333333331"/>
    <n v="2010"/>
  </r>
  <r>
    <s v="Simpson"/>
    <s v="Grant"/>
    <x v="54"/>
    <n v="0"/>
    <n v="0"/>
    <n v="0"/>
    <n v="0"/>
    <n v="0"/>
    <n v="0"/>
    <n v="0"/>
    <n v="0"/>
    <n v="0"/>
    <n v="0"/>
    <n v="0"/>
    <n v="0"/>
    <m/>
    <n v="0"/>
    <e v="#DIV/0!"/>
    <e v="#DIV/0!"/>
    <e v="#DIV/0!"/>
    <n v="2010"/>
  </r>
  <r>
    <s v="Fleener"/>
    <s v="Karl"/>
    <x v="80"/>
    <n v="3"/>
    <n v="1"/>
    <n v="0"/>
    <n v="0"/>
    <n v="0"/>
    <n v="0"/>
    <n v="1"/>
    <n v="0"/>
    <n v="0"/>
    <n v="1"/>
    <n v="0"/>
    <n v="0"/>
    <m/>
    <n v="0"/>
    <n v="0"/>
    <n v="0"/>
    <n v="0"/>
    <n v="2010"/>
  </r>
  <r>
    <s v="Loring"/>
    <s v="Logan"/>
    <x v="81"/>
    <n v="6"/>
    <n v="0"/>
    <n v="0"/>
    <n v="0"/>
    <n v="0"/>
    <n v="0"/>
    <n v="0"/>
    <n v="0"/>
    <n v="0"/>
    <n v="1"/>
    <n v="0"/>
    <n v="0"/>
    <m/>
    <n v="0"/>
    <n v="0"/>
    <n v="0"/>
    <n v="0"/>
    <n v="2010"/>
  </r>
  <r>
    <s v="Winegarden"/>
    <s v="Nate"/>
    <x v="71"/>
    <n v="4"/>
    <n v="0"/>
    <n v="0"/>
    <n v="0"/>
    <n v="0"/>
    <n v="0"/>
    <n v="0"/>
    <n v="0"/>
    <n v="0"/>
    <n v="3"/>
    <n v="0"/>
    <n v="0"/>
    <m/>
    <n v="0"/>
    <n v="0"/>
    <n v="0"/>
    <n v="0"/>
    <n v="2010"/>
  </r>
  <r>
    <s v="Prybil"/>
    <s v="Adam"/>
    <x v="69"/>
    <n v="124"/>
    <n v="34"/>
    <n v="57"/>
    <n v="14"/>
    <n v="0"/>
    <n v="6"/>
    <n v="41"/>
    <n v="1"/>
    <n v="18"/>
    <n v="26"/>
    <n v="3"/>
    <n v="3"/>
    <m/>
    <n v="0"/>
    <n v="0.52800000000000002"/>
    <n v="0.717741935483871"/>
    <n v="0.46"/>
    <n v="2009"/>
  </r>
  <r>
    <s v="Derby"/>
    <s v="AJ"/>
    <x v="82"/>
    <n v="120"/>
    <n v="37"/>
    <n v="48"/>
    <n v="12"/>
    <n v="2"/>
    <n v="6"/>
    <n v="40"/>
    <n v="0"/>
    <n v="19"/>
    <n v="26"/>
    <n v="13"/>
    <n v="13"/>
    <m/>
    <n v="1"/>
    <n v="0.48599999999999999"/>
    <n v="0.68333333333333335"/>
    <n v="0.4"/>
    <n v="2009"/>
  </r>
  <r>
    <s v="Yoder"/>
    <s v="Derek"/>
    <x v="73"/>
    <n v="103"/>
    <n v="22"/>
    <n v="40"/>
    <n v="4"/>
    <n v="0"/>
    <n v="0"/>
    <n v="11"/>
    <n v="0"/>
    <n v="12"/>
    <n v="7"/>
    <n v="6"/>
    <n v="6"/>
    <m/>
    <n v="0"/>
    <n v="0.45200000000000001"/>
    <n v="0.42718446601941745"/>
    <n v="0.38800000000000001"/>
    <n v="2009"/>
  </r>
  <r>
    <s v="Hardin"/>
    <s v="Louie"/>
    <x v="83"/>
    <n v="98"/>
    <n v="22"/>
    <n v="38"/>
    <n v="4"/>
    <n v="0"/>
    <n v="0"/>
    <n v="13"/>
    <n v="1"/>
    <n v="7"/>
    <n v="11"/>
    <n v="4"/>
    <n v="4"/>
    <m/>
    <n v="2"/>
    <n v="0.439"/>
    <n v="0.42857142857142855"/>
    <n v="0.38800000000000001"/>
    <n v="2009"/>
  </r>
  <r>
    <s v="Chelf"/>
    <s v="John"/>
    <x v="84"/>
    <n v="99"/>
    <n v="24"/>
    <n v="29"/>
    <n v="6"/>
    <n v="1"/>
    <n v="2"/>
    <n v="14"/>
    <n v="0"/>
    <n v="7"/>
    <n v="19"/>
    <n v="1"/>
    <n v="1"/>
    <m/>
    <n v="1"/>
    <n v="0.34599999999999997"/>
    <n v="0.43434343434343436"/>
    <n v="0.29299999999999998"/>
    <n v="2009"/>
  </r>
  <r>
    <s v="Tholen"/>
    <s v="Tucker"/>
    <x v="74"/>
    <n v="103"/>
    <n v="21"/>
    <n v="29"/>
    <n v="5"/>
    <n v="0"/>
    <n v="2"/>
    <n v="21"/>
    <n v="0"/>
    <n v="14"/>
    <n v="20"/>
    <n v="2"/>
    <n v="2"/>
    <m/>
    <n v="0"/>
    <n v="0.36799999999999999"/>
    <n v="0.38834951456310679"/>
    <n v="0.28199999999999997"/>
    <n v="2009"/>
  </r>
  <r>
    <s v="Ritter"/>
    <s v="Tim"/>
    <x v="75"/>
    <n v="120"/>
    <n v="20"/>
    <n v="26"/>
    <n v="4"/>
    <n v="1"/>
    <n v="0"/>
    <n v="14"/>
    <n v="0"/>
    <n v="14"/>
    <n v="17"/>
    <n v="4"/>
    <n v="4"/>
    <m/>
    <n v="1"/>
    <n v="0.30399999999999999"/>
    <n v="0.26666666666666666"/>
    <n v="0.217"/>
    <n v="2009"/>
  </r>
  <r>
    <s v="Dorman"/>
    <s v="Patrick"/>
    <x v="85"/>
    <n v="89"/>
    <n v="15"/>
    <n v="21"/>
    <n v="2"/>
    <n v="1"/>
    <n v="4"/>
    <n v="17"/>
    <n v="1"/>
    <n v="9"/>
    <n v="20"/>
    <n v="2"/>
    <n v="2"/>
    <m/>
    <n v="1"/>
    <n v="0.313"/>
    <n v="0.4157303370786517"/>
    <n v="0.23599999999999999"/>
    <n v="2009"/>
  </r>
  <r>
    <s v="Creach"/>
    <s v="Gus"/>
    <x v="86"/>
    <n v="67"/>
    <n v="13"/>
    <n v="20"/>
    <n v="3"/>
    <n v="1"/>
    <n v="1"/>
    <n v="14"/>
    <n v="0"/>
    <n v="5"/>
    <n v="13"/>
    <n v="1"/>
    <n v="1"/>
    <m/>
    <n v="0"/>
    <n v="0.34699999999999998"/>
    <n v="0.41791044776119401"/>
    <n v="0.29899999999999999"/>
    <n v="2009"/>
  </r>
  <r>
    <s v="Harp"/>
    <s v="Kevin"/>
    <x v="87"/>
    <n v="62"/>
    <n v="11"/>
    <n v="17"/>
    <n v="0"/>
    <n v="1"/>
    <n v="0"/>
    <n v="7"/>
    <n v="0"/>
    <n v="6"/>
    <n v="6"/>
    <n v="1"/>
    <n v="1"/>
    <m/>
    <n v="1"/>
    <n v="0.34799999999999998"/>
    <n v="0.30645161290322581"/>
    <n v="0.27400000000000002"/>
    <n v="2009"/>
  </r>
  <r>
    <s v="Alberhasky"/>
    <s v="Connor"/>
    <x v="68"/>
    <n v="46"/>
    <n v="13"/>
    <n v="13"/>
    <n v="2"/>
    <n v="2"/>
    <n v="0"/>
    <n v="9"/>
    <n v="0"/>
    <n v="8"/>
    <n v="10"/>
    <n v="0"/>
    <n v="0"/>
    <m/>
    <n v="2"/>
    <n v="0.41099999999999998"/>
    <n v="0.41304347826086957"/>
    <n v="0.28299999999999997"/>
    <n v="2009"/>
  </r>
  <r>
    <s v="Saeugling"/>
    <s v="Seth"/>
    <x v="88"/>
    <n v="11"/>
    <n v="5"/>
    <n v="6"/>
    <n v="0"/>
    <n v="0"/>
    <n v="0"/>
    <n v="3"/>
    <n v="0"/>
    <n v="1"/>
    <n v="3"/>
    <n v="0"/>
    <n v="0"/>
    <m/>
    <n v="0"/>
    <n v="0.58299999999999996"/>
    <n v="0.54545454545454541"/>
    <n v="0.54500000000000004"/>
    <n v="2009"/>
  </r>
  <r>
    <s v="Noser"/>
    <s v="Rob"/>
    <x v="89"/>
    <n v="10"/>
    <n v="1"/>
    <n v="3"/>
    <n v="1"/>
    <n v="0"/>
    <n v="0"/>
    <n v="3"/>
    <n v="0"/>
    <n v="2"/>
    <n v="2"/>
    <n v="0"/>
    <n v="0"/>
    <m/>
    <n v="0"/>
    <n v="0.41699999999999998"/>
    <n v="0.4"/>
    <n v="0.3"/>
    <n v="2009"/>
  </r>
  <r>
    <s v="Strommer"/>
    <s v="Richard"/>
    <x v="78"/>
    <n v="4"/>
    <n v="3"/>
    <n v="2"/>
    <n v="1"/>
    <n v="0"/>
    <n v="1"/>
    <n v="1"/>
    <n v="0"/>
    <n v="3"/>
    <n v="2"/>
    <n v="0"/>
    <n v="0"/>
    <m/>
    <n v="0"/>
    <n v="0.71399999999999997"/>
    <n v="1.5"/>
    <n v="0.5"/>
    <n v="2009"/>
  </r>
  <r>
    <s v="Glenn"/>
    <s v="Elliot"/>
    <x v="90"/>
    <n v="2"/>
    <n v="0"/>
    <n v="1"/>
    <n v="0"/>
    <n v="0"/>
    <n v="0"/>
    <n v="0"/>
    <n v="0"/>
    <n v="0"/>
    <n v="1"/>
    <n v="0"/>
    <n v="0"/>
    <m/>
    <n v="0"/>
    <n v="0.5"/>
    <n v="0.5"/>
    <n v="0.5"/>
    <n v="2009"/>
  </r>
  <r>
    <s v="Loring"/>
    <s v="Logan"/>
    <x v="81"/>
    <n v="1"/>
    <n v="0"/>
    <n v="0"/>
    <n v="0"/>
    <n v="0"/>
    <n v="0"/>
    <n v="0"/>
    <n v="0"/>
    <n v="0"/>
    <n v="1"/>
    <n v="0"/>
    <n v="0"/>
    <m/>
    <n v="1"/>
    <n v="0.5"/>
    <n v="0"/>
    <n v="0"/>
    <n v="2009"/>
  </r>
  <r>
    <s v="Weno"/>
    <s v="Greg"/>
    <x v="91"/>
    <n v="2"/>
    <n v="0"/>
    <n v="0"/>
    <n v="0"/>
    <n v="0"/>
    <n v="0"/>
    <n v="0"/>
    <n v="0"/>
    <n v="0"/>
    <n v="2"/>
    <n v="0"/>
    <n v="0"/>
    <m/>
    <n v="0"/>
    <n v="0"/>
    <n v="0"/>
    <n v="0"/>
    <n v="2009"/>
  </r>
  <r>
    <s v="Vincent"/>
    <s v="Matt"/>
    <x v="92"/>
    <n v="1"/>
    <n v="0"/>
    <n v="0"/>
    <n v="0"/>
    <n v="0"/>
    <n v="0"/>
    <n v="0"/>
    <n v="0"/>
    <n v="0"/>
    <n v="0"/>
    <n v="0"/>
    <n v="0"/>
    <m/>
    <n v="0"/>
    <n v="0"/>
    <n v="0"/>
    <n v="0"/>
    <n v="2009"/>
  </r>
  <r>
    <s v="Riley"/>
    <s v="Phillip"/>
    <x v="93"/>
    <n v="2"/>
    <n v="0"/>
    <n v="0"/>
    <n v="0"/>
    <n v="0"/>
    <n v="0"/>
    <n v="0"/>
    <n v="0"/>
    <n v="0"/>
    <n v="1"/>
    <n v="0"/>
    <n v="0"/>
    <m/>
    <n v="0"/>
    <n v="0"/>
    <n v="0"/>
    <n v="0"/>
    <n v="2009"/>
  </r>
  <r>
    <s v="Hartley"/>
    <s v="John"/>
    <x v="70"/>
    <n v="0"/>
    <n v="0"/>
    <n v="0"/>
    <n v="0"/>
    <n v="0"/>
    <n v="0"/>
    <n v="0"/>
    <n v="0"/>
    <n v="0"/>
    <n v="0"/>
    <n v="0"/>
    <n v="0"/>
    <m/>
    <n v="0"/>
    <n v="0"/>
    <e v="#DIV/0!"/>
    <n v="0"/>
    <n v="2009"/>
  </r>
  <r>
    <s v="Fleener"/>
    <s v="Karl"/>
    <x v="80"/>
    <n v="3"/>
    <n v="0"/>
    <n v="0"/>
    <n v="0"/>
    <n v="0"/>
    <n v="0"/>
    <n v="0"/>
    <n v="0"/>
    <n v="0"/>
    <n v="0"/>
    <n v="0"/>
    <n v="0"/>
    <m/>
    <n v="0"/>
    <n v="0"/>
    <n v="0"/>
    <n v="0"/>
    <n v="2009"/>
  </r>
  <r>
    <s v="Reyhons"/>
    <s v="Travis"/>
    <x v="17"/>
    <n v="137"/>
    <n v="45"/>
    <n v="58"/>
    <n v="12"/>
    <n v="6"/>
    <n v="2"/>
    <n v="28"/>
    <n v="5"/>
    <n v="16"/>
    <n v="23"/>
    <n v="29"/>
    <n v="30"/>
    <n v="0.96666666666666667"/>
    <n v="2"/>
    <n v="0.49032258064516127"/>
    <n v="0.64233576642335766"/>
    <n v="0.42335766423357662"/>
    <n v="2018"/>
  </r>
  <r>
    <s v="Heck"/>
    <s v="DJ"/>
    <x v="94"/>
    <n v="130"/>
    <n v="40"/>
    <n v="45"/>
    <n v="9"/>
    <n v="1"/>
    <n v="2"/>
    <n v="15"/>
    <n v="2"/>
    <n v="20"/>
    <n v="13"/>
    <n v="21"/>
    <n v="24"/>
    <n v="0.875"/>
    <n v="4"/>
    <n v="0.44805194805194803"/>
    <n v="0.47692307692307695"/>
    <n v="0.34615384615384615"/>
    <n v="2018"/>
  </r>
  <r>
    <s v="McComas"/>
    <s v="Liam"/>
    <x v="11"/>
    <n v="128"/>
    <n v="10"/>
    <n v="44"/>
    <n v="13"/>
    <n v="2"/>
    <n v="5"/>
    <n v="41"/>
    <n v="4"/>
    <n v="15"/>
    <n v="13"/>
    <n v="3"/>
    <n v="3"/>
    <n v="1"/>
    <n v="5"/>
    <n v="0.43243243243243246"/>
    <n v="0.59375"/>
    <n v="0.34375"/>
    <n v="2018"/>
  </r>
  <r>
    <s v="Dykes"/>
    <s v="Jacob"/>
    <x v="3"/>
    <n v="124"/>
    <n v="15"/>
    <n v="43"/>
    <n v="5"/>
    <n v="0"/>
    <n v="0"/>
    <n v="26"/>
    <n v="0"/>
    <n v="14"/>
    <n v="7"/>
    <n v="1"/>
    <n v="1"/>
    <n v="1"/>
    <n v="5"/>
    <n v="0.43356643356643354"/>
    <n v="0.38709677419354838"/>
    <n v="0.34677419354838712"/>
    <n v="2018"/>
  </r>
  <r>
    <s v="Kuepker"/>
    <s v="Zachary"/>
    <x v="95"/>
    <n v="116"/>
    <n v="21"/>
    <n v="36"/>
    <n v="7"/>
    <n v="2"/>
    <n v="0"/>
    <n v="20"/>
    <n v="6"/>
    <n v="11"/>
    <n v="20"/>
    <n v="11"/>
    <n v="15"/>
    <n v="0.73333333333333328"/>
    <n v="5"/>
    <n v="0.39393939393939392"/>
    <n v="0.40517241379310343"/>
    <n v="0.31034482758620691"/>
    <n v="2018"/>
  </r>
  <r>
    <s v="Lewers"/>
    <s v="Sam"/>
    <x v="8"/>
    <n v="112"/>
    <n v="23"/>
    <n v="33"/>
    <n v="11"/>
    <n v="1"/>
    <n v="0"/>
    <n v="26"/>
    <n v="3"/>
    <n v="22"/>
    <n v="25"/>
    <n v="13"/>
    <n v="13"/>
    <n v="1"/>
    <n v="2"/>
    <n v="0.41911764705882354"/>
    <n v="0.4107142857142857"/>
    <n v="0.29464285714285715"/>
    <n v="2018"/>
  </r>
  <r>
    <s v="Milder"/>
    <s v="Cole"/>
    <x v="12"/>
    <n v="95"/>
    <n v="18"/>
    <n v="25"/>
    <n v="4"/>
    <n v="0"/>
    <n v="1"/>
    <n v="15"/>
    <n v="5"/>
    <n v="22"/>
    <n v="28"/>
    <n v="5"/>
    <n v="9"/>
    <n v="0.55555555555555558"/>
    <n v="0"/>
    <n v="0.40170940170940173"/>
    <n v="0.33684210526315789"/>
    <n v="0.26315789473684209"/>
    <n v="2018"/>
  </r>
  <r>
    <s v="Steve"/>
    <s v="Ben"/>
    <x v="22"/>
    <n v="41"/>
    <n v="8"/>
    <n v="13"/>
    <n v="1"/>
    <n v="0"/>
    <n v="0"/>
    <n v="4"/>
    <n v="1"/>
    <n v="5"/>
    <n v="10"/>
    <n v="3"/>
    <n v="7"/>
    <n v="0.42857142857142855"/>
    <n v="0"/>
    <n v="0.39130434782608697"/>
    <n v="0.34146341463414637"/>
    <n v="0.31707317073170732"/>
    <n v="2018"/>
  </r>
  <r>
    <s v="Max"/>
    <s v="Quenton"/>
    <x v="9"/>
    <n v="88"/>
    <n v="11"/>
    <n v="13"/>
    <n v="1"/>
    <n v="0"/>
    <n v="0"/>
    <n v="9"/>
    <n v="8"/>
    <n v="16"/>
    <n v="12"/>
    <n v="2"/>
    <n v="2"/>
    <n v="1"/>
    <n v="2"/>
    <n v="0.29245283018867924"/>
    <n v="0.15909090909090909"/>
    <n v="0.14772727272727273"/>
    <n v="2018"/>
  </r>
  <r>
    <s v="Parker"/>
    <s v="Ben"/>
    <x v="13"/>
    <n v="56"/>
    <n v="9"/>
    <n v="12"/>
    <n v="3"/>
    <n v="0"/>
    <n v="0"/>
    <n v="4"/>
    <n v="1"/>
    <n v="5"/>
    <n v="19"/>
    <n v="6"/>
    <n v="7"/>
    <n v="0.8571428571428571"/>
    <n v="2"/>
    <n v="0.30158730158730157"/>
    <n v="0.26785714285714285"/>
    <n v="0.21428571428571427"/>
    <n v="2018"/>
  </r>
  <r>
    <s v="Hanrahan"/>
    <s v="Cade"/>
    <x v="96"/>
    <n v="15"/>
    <n v="3"/>
    <n v="4"/>
    <n v="1"/>
    <n v="0"/>
    <n v="0"/>
    <n v="4"/>
    <n v="0"/>
    <n v="0"/>
    <n v="3"/>
    <n v="2"/>
    <n v="3"/>
    <n v="0.66666666666666663"/>
    <n v="1"/>
    <n v="0.3125"/>
    <n v="0.33333333333333331"/>
    <n v="0.26666666666666666"/>
    <n v="2018"/>
  </r>
  <r>
    <s v="Slauson"/>
    <s v="Tanner"/>
    <x v="21"/>
    <n v="23"/>
    <n v="3"/>
    <n v="2"/>
    <n v="0"/>
    <n v="0"/>
    <n v="0"/>
    <n v="5"/>
    <n v="3"/>
    <n v="5"/>
    <n v="10"/>
    <n v="2"/>
    <n v="2"/>
    <n v="1"/>
    <n v="3"/>
    <n v="0.32258064516129031"/>
    <n v="8.6956521739130432E-2"/>
    <n v="8.6956521739130432E-2"/>
    <n v="2018"/>
  </r>
  <r>
    <s v="Jones"/>
    <s v="Evan"/>
    <x v="7"/>
    <n v="18"/>
    <n v="3"/>
    <n v="2"/>
    <n v="0"/>
    <n v="0"/>
    <n v="0"/>
    <n v="2"/>
    <n v="1"/>
    <n v="4"/>
    <n v="9"/>
    <n v="1"/>
    <n v="2"/>
    <n v="0.5"/>
    <n v="1"/>
    <n v="0.30434782608695654"/>
    <n v="0.1111111111111111"/>
    <n v="0.1111111111111111"/>
    <n v="2018"/>
  </r>
  <r>
    <s v="Alberhasky"/>
    <s v="JD"/>
    <x v="97"/>
    <n v="10"/>
    <n v="2"/>
    <n v="2"/>
    <n v="1"/>
    <n v="0"/>
    <n v="0"/>
    <n v="1"/>
    <n v="0"/>
    <n v="5"/>
    <n v="3"/>
    <n v="1"/>
    <n v="1"/>
    <n v="1"/>
    <n v="0"/>
    <n v="0.46666666666666667"/>
    <n v="0.3"/>
    <n v="0.2"/>
    <n v="2018"/>
  </r>
  <r>
    <s v="Moore"/>
    <s v="Riley"/>
    <x v="98"/>
    <n v="2"/>
    <n v="1"/>
    <n v="0"/>
    <n v="0"/>
    <n v="0"/>
    <n v="0"/>
    <n v="0"/>
    <n v="0"/>
    <n v="1"/>
    <n v="1"/>
    <n v="0"/>
    <n v="0"/>
    <e v="#DIV/0!"/>
    <n v="0"/>
    <n v="0.33333333333333331"/>
    <n v="0"/>
    <n v="0"/>
    <n v="2018"/>
  </r>
  <r>
    <s v="Clark"/>
    <s v="Kyle"/>
    <x v="99"/>
    <n v="1"/>
    <n v="0"/>
    <n v="0"/>
    <n v="0"/>
    <n v="0"/>
    <n v="0"/>
    <n v="0"/>
    <n v="0"/>
    <n v="0"/>
    <n v="0"/>
    <n v="0"/>
    <n v="0"/>
    <e v="#DIV/0!"/>
    <n v="0"/>
    <n v="0"/>
    <n v="0"/>
    <n v="0"/>
    <n v="2018"/>
  </r>
  <r>
    <s v="Herzic"/>
    <s v="Brady"/>
    <x v="100"/>
    <n v="5"/>
    <n v="0"/>
    <n v="0"/>
    <n v="0"/>
    <n v="0"/>
    <n v="0"/>
    <n v="0"/>
    <n v="0"/>
    <n v="0"/>
    <n v="5"/>
    <n v="0"/>
    <n v="0"/>
    <e v="#DIV/0!"/>
    <n v="0"/>
    <n v="0"/>
    <n v="0"/>
    <n v="0"/>
    <n v="2018"/>
  </r>
  <r>
    <s v="Dickerson"/>
    <s v="Dustin"/>
    <x v="101"/>
    <n v="1"/>
    <n v="9"/>
    <n v="0"/>
    <n v="0"/>
    <n v="0"/>
    <n v="0"/>
    <n v="1"/>
    <n v="0"/>
    <n v="2"/>
    <n v="1"/>
    <n v="7"/>
    <n v="8"/>
    <n v="0.875"/>
    <n v="0"/>
    <n v="0.66666666666666663"/>
    <n v="0"/>
    <n v="0"/>
    <n v="2018"/>
  </r>
  <r>
    <s v="Deprenger"/>
    <s v="Max"/>
    <x v="102"/>
    <n v="1"/>
    <n v="9"/>
    <n v="0"/>
    <n v="0"/>
    <n v="0"/>
    <n v="0"/>
    <n v="0"/>
    <n v="0"/>
    <n v="0"/>
    <n v="1"/>
    <n v="8"/>
    <n v="10"/>
    <n v="0.8"/>
    <n v="0"/>
    <n v="0"/>
    <n v="0"/>
    <n v="0"/>
    <n v="2018"/>
  </r>
  <r>
    <s v="Threlkeld-Wiegand"/>
    <s v="Ry"/>
    <x v="24"/>
    <n v="1"/>
    <n v="0"/>
    <n v="0"/>
    <n v="0"/>
    <n v="0"/>
    <n v="0"/>
    <n v="0"/>
    <n v="0"/>
    <n v="2"/>
    <n v="1"/>
    <n v="0"/>
    <n v="0"/>
    <e v="#DIV/0!"/>
    <n v="0"/>
    <n v="0.66666666666666663"/>
    <n v="0"/>
    <n v="0"/>
    <n v="2018"/>
  </r>
  <r>
    <s v="Bormann"/>
    <s v="Garrett"/>
    <x v="103"/>
    <n v="139"/>
    <n v="32"/>
    <n v="47"/>
    <n v="6"/>
    <n v="1"/>
    <n v="0"/>
    <n v="14"/>
    <n v="1"/>
    <n v="20"/>
    <n v="9"/>
    <n v="17"/>
    <n v="20"/>
    <n v="0.85"/>
    <n v="3"/>
    <n v="0.432"/>
    <n v="0.39600000000000002"/>
    <n v="0.33800000000000002"/>
    <n v="2019"/>
  </r>
  <r>
    <s v="Kuepker"/>
    <s v="Zachary"/>
    <x v="95"/>
    <n v="122"/>
    <n v="25"/>
    <n v="46"/>
    <n v="7"/>
    <n v="4"/>
    <n v="2"/>
    <n v="42"/>
    <n v="4"/>
    <n v="15"/>
    <n v="16"/>
    <n v="16"/>
    <n v="21"/>
    <n v="0.76190476190476186"/>
    <n v="5"/>
    <n v="0.46500000000000002"/>
    <n v="0.54900000000000004"/>
    <n v="0.377"/>
    <n v="2019"/>
  </r>
  <r>
    <s v="McComas"/>
    <s v="Liam"/>
    <x v="11"/>
    <n v="124"/>
    <n v="11"/>
    <n v="46"/>
    <n v="12"/>
    <n v="2"/>
    <n v="4"/>
    <n v="33"/>
    <n v="0"/>
    <n v="23"/>
    <n v="13"/>
    <n v="0"/>
    <n v="0"/>
    <e v="#DIV/0!"/>
    <n v="5"/>
    <n v="0.48699999999999999"/>
    <n v="0.59699999999999998"/>
    <n v="0.371"/>
    <n v="2019"/>
  </r>
  <r>
    <s v="Hanrahan"/>
    <s v="Cade"/>
    <x v="96"/>
    <n v="121"/>
    <n v="23"/>
    <n v="34"/>
    <n v="6"/>
    <n v="1"/>
    <n v="0"/>
    <n v="17"/>
    <n v="4"/>
    <n v="14"/>
    <n v="18"/>
    <n v="12"/>
    <n v="14"/>
    <n v="0.8571428571428571"/>
    <n v="5"/>
    <n v="0.379"/>
    <n v="0.34699999999999998"/>
    <n v="0.28100000000000003"/>
    <n v="2019"/>
  </r>
  <r>
    <s v="Lewers"/>
    <s v="Sam"/>
    <x v="8"/>
    <n v="117"/>
    <n v="16"/>
    <n v="34"/>
    <n v="10"/>
    <n v="1"/>
    <n v="1"/>
    <n v="27"/>
    <n v="4"/>
    <n v="12"/>
    <n v="24"/>
    <n v="16"/>
    <n v="18"/>
    <n v="0.88888888888888884"/>
    <n v="1"/>
    <n v="0.36199999999999999"/>
    <n v="0.41899999999999998"/>
    <n v="0.29099999999999998"/>
    <n v="2019"/>
  </r>
  <r>
    <s v="Mitchell"/>
    <s v="Gable"/>
    <x v="104"/>
    <n v="120"/>
    <n v="34"/>
    <n v="32"/>
    <n v="2"/>
    <n v="5"/>
    <n v="0"/>
    <n v="18"/>
    <n v="3"/>
    <n v="21"/>
    <n v="11"/>
    <n v="12"/>
    <n v="16"/>
    <n v="0.75"/>
    <n v="3"/>
    <n v="0.38900000000000001"/>
    <n v="0.36699999999999999"/>
    <n v="0.26700000000000002"/>
    <n v="2019"/>
  </r>
  <r>
    <s v="Steve"/>
    <s v="Ben"/>
    <x v="22"/>
    <n v="95"/>
    <n v="15"/>
    <n v="23"/>
    <n v="1"/>
    <n v="0"/>
    <n v="0"/>
    <n v="11"/>
    <n v="2"/>
    <n v="8"/>
    <n v="13"/>
    <n v="11"/>
    <n v="12"/>
    <n v="0.91666666666666663"/>
    <n v="0"/>
    <n v="0.30099999999999999"/>
    <n v="0.253"/>
    <n v="0.24199999999999999"/>
    <n v="2019"/>
  </r>
  <r>
    <s v="Seaton"/>
    <s v="Carter"/>
    <x v="105"/>
    <n v="65"/>
    <n v="10"/>
    <n v="17"/>
    <n v="0"/>
    <n v="1"/>
    <n v="0"/>
    <n v="8"/>
    <n v="1"/>
    <n v="6"/>
    <n v="21"/>
    <n v="4"/>
    <n v="4"/>
    <n v="1"/>
    <n v="0"/>
    <n v="0.32400000000000001"/>
    <n v="0.29199999999999998"/>
    <n v="0.26200000000000001"/>
    <n v="2019"/>
  </r>
  <r>
    <s v="Schnoebelen"/>
    <s v="Kolbe"/>
    <x v="106"/>
    <n v="76"/>
    <n v="5"/>
    <n v="16"/>
    <n v="1"/>
    <n v="0"/>
    <n v="0"/>
    <n v="2"/>
    <n v="1"/>
    <n v="7"/>
    <n v="9"/>
    <n v="3"/>
    <n v="3"/>
    <n v="1"/>
    <n v="3"/>
    <n v="0.30199999999999999"/>
    <n v="0.224"/>
    <n v="0.21099999999999999"/>
    <n v="2019"/>
  </r>
  <r>
    <s v="Heck"/>
    <s v="DJ"/>
    <x v="94"/>
    <n v="44"/>
    <n v="14"/>
    <n v="13"/>
    <n v="3"/>
    <n v="0"/>
    <n v="1"/>
    <n v="12"/>
    <n v="1"/>
    <n v="10"/>
    <n v="4"/>
    <n v="7"/>
    <n v="9"/>
    <n v="0.77777777777777779"/>
    <n v="0"/>
    <n v="0.42599999999999999"/>
    <n v="0.432"/>
    <n v="0.29499999999999998"/>
    <n v="2019"/>
  </r>
  <r>
    <s v="Kabat"/>
    <s v="Noah"/>
    <x v="107"/>
    <n v="21"/>
    <n v="7"/>
    <n v="7"/>
    <n v="0"/>
    <n v="0"/>
    <n v="0"/>
    <n v="3"/>
    <n v="0"/>
    <n v="1"/>
    <n v="2"/>
    <n v="4"/>
    <n v="5"/>
    <n v="0.8"/>
    <n v="1"/>
    <n v="0.39100000000000001"/>
    <n v="0.33300000000000002"/>
    <n v="0.33300000000000002"/>
    <n v="2019"/>
  </r>
  <r>
    <s v="Hayden"/>
    <s v="Reese"/>
    <x v="108"/>
    <n v="16"/>
    <n v="3"/>
    <n v="4"/>
    <n v="0"/>
    <n v="0"/>
    <n v="0"/>
    <n v="2"/>
    <n v="1"/>
    <n v="1"/>
    <n v="2"/>
    <n v="0"/>
    <n v="0"/>
    <e v="#DIV/0!"/>
    <n v="0"/>
    <n v="0.29399999999999998"/>
    <n v="0.25"/>
    <n v="0.25"/>
    <n v="2019"/>
  </r>
  <r>
    <s v="Dickerson"/>
    <s v="Dustin"/>
    <x v="101"/>
    <n v="20"/>
    <n v="24"/>
    <n v="3"/>
    <n v="1"/>
    <n v="0"/>
    <n v="0"/>
    <n v="3"/>
    <n v="3"/>
    <n v="3"/>
    <n v="9"/>
    <n v="11"/>
    <n v="13"/>
    <n v="0.84615384615384615"/>
    <n v="1"/>
    <n v="0.29199999999999998"/>
    <n v="0.2"/>
    <n v="0.15"/>
    <n v="2019"/>
  </r>
  <r>
    <s v="Moore"/>
    <s v="Riley"/>
    <x v="98"/>
    <n v="8"/>
    <n v="9"/>
    <n v="2"/>
    <n v="1"/>
    <n v="0"/>
    <n v="0"/>
    <n v="0"/>
    <n v="0"/>
    <n v="0"/>
    <n v="1"/>
    <n v="2"/>
    <n v="2"/>
    <n v="1"/>
    <n v="0"/>
    <n v="0.25"/>
    <n v="0.375"/>
    <n v="0.25"/>
    <n v="2019"/>
  </r>
  <r>
    <s v="Ernst"/>
    <s v="Jackson"/>
    <x v="109"/>
    <n v="9"/>
    <n v="1"/>
    <n v="1"/>
    <n v="0"/>
    <n v="0"/>
    <n v="0"/>
    <n v="0"/>
    <n v="0"/>
    <n v="2"/>
    <n v="4"/>
    <n v="0"/>
    <n v="0"/>
    <e v="#DIV/0!"/>
    <n v="0"/>
    <n v="0.27300000000000002"/>
    <n v="0.111"/>
    <n v="0.111"/>
    <n v="2019"/>
  </r>
  <r>
    <s v="Obermueller"/>
    <s v="Cade"/>
    <x v="110"/>
    <n v="0"/>
    <n v="0"/>
    <n v="0"/>
    <n v="0"/>
    <n v="0"/>
    <n v="0"/>
    <n v="0"/>
    <n v="0"/>
    <n v="0"/>
    <n v="0"/>
    <n v="0"/>
    <n v="0"/>
    <e v="#DIV/0!"/>
    <n v="0"/>
    <n v="0"/>
    <n v="0"/>
    <n v="0"/>
    <n v="2019"/>
  </r>
  <r>
    <s v="Denniger"/>
    <s v="Daniel"/>
    <x v="111"/>
    <n v="0"/>
    <n v="0"/>
    <n v="0"/>
    <n v="0"/>
    <n v="0"/>
    <n v="0"/>
    <n v="0"/>
    <n v="0"/>
    <n v="0"/>
    <n v="0"/>
    <n v="0"/>
    <n v="0"/>
    <e v="#DIV/0!"/>
    <n v="0"/>
    <n v="0"/>
    <n v="0"/>
    <n v="0"/>
    <n v="2019"/>
  </r>
  <r>
    <s v="Cotton"/>
    <s v="Garet"/>
    <x v="112"/>
    <n v="0"/>
    <n v="0"/>
    <n v="0"/>
    <n v="0"/>
    <n v="0"/>
    <n v="0"/>
    <n v="0"/>
    <n v="0"/>
    <n v="0"/>
    <n v="0"/>
    <n v="0"/>
    <n v="0"/>
    <e v="#DIV/0!"/>
    <n v="0"/>
    <n v="0"/>
    <n v="0"/>
    <n v="0"/>
    <n v="2019"/>
  </r>
  <r>
    <s v="Kennedy"/>
    <s v="Jay"/>
    <x v="113"/>
    <n v="0"/>
    <n v="0"/>
    <n v="0"/>
    <n v="0"/>
    <n v="0"/>
    <n v="0"/>
    <n v="0"/>
    <n v="0"/>
    <n v="0"/>
    <n v="0"/>
    <n v="0"/>
    <n v="0"/>
    <e v="#DIV/0!"/>
    <n v="0"/>
    <n v="0"/>
    <n v="0"/>
    <n v="0"/>
    <n v="2019"/>
  </r>
  <r>
    <s v="Klosterman"/>
    <s v="John"/>
    <x v="114"/>
    <n v="0"/>
    <n v="0"/>
    <n v="0"/>
    <n v="0"/>
    <n v="0"/>
    <n v="0"/>
    <n v="0"/>
    <n v="0"/>
    <n v="0"/>
    <n v="0"/>
    <n v="0"/>
    <n v="0"/>
    <e v="#DIV/0!"/>
    <n v="0"/>
    <n v="0"/>
    <n v="0"/>
    <n v="0"/>
    <n v="2019"/>
  </r>
  <r>
    <s v="Clark"/>
    <s v="Kyle"/>
    <x v="99"/>
    <n v="0"/>
    <n v="0"/>
    <n v="0"/>
    <n v="0"/>
    <n v="0"/>
    <n v="0"/>
    <n v="0"/>
    <n v="0"/>
    <n v="0"/>
    <n v="0"/>
    <n v="0"/>
    <n v="0"/>
    <e v="#DIV/0!"/>
    <n v="0"/>
    <n v="0"/>
    <n v="0"/>
    <n v="0"/>
    <n v="2019"/>
  </r>
  <r>
    <s v="Means"/>
    <s v="Jacob"/>
    <x v="115"/>
    <n v="2"/>
    <n v="0"/>
    <n v="0"/>
    <n v="0"/>
    <n v="0"/>
    <n v="0"/>
    <n v="0"/>
    <n v="0"/>
    <n v="0"/>
    <n v="2"/>
    <n v="0"/>
    <n v="0"/>
    <e v="#DIV/0!"/>
    <n v="0"/>
    <n v="0"/>
    <n v="0"/>
    <n v="0"/>
    <n v="2019"/>
  </r>
  <r>
    <s v="Herzic"/>
    <s v="Brady"/>
    <x v="100"/>
    <n v="0"/>
    <n v="1"/>
    <n v="0"/>
    <n v="0"/>
    <n v="0"/>
    <n v="0"/>
    <n v="0"/>
    <n v="0"/>
    <n v="0"/>
    <n v="0"/>
    <n v="0"/>
    <n v="0"/>
    <e v="#DIV/0!"/>
    <n v="0"/>
    <n v="0"/>
    <n v="0"/>
    <n v="0"/>
    <n v="2019"/>
  </r>
  <r>
    <s v="Deprenger"/>
    <s v="Max"/>
    <x v="102"/>
    <n v="0"/>
    <n v="9"/>
    <n v="0"/>
    <n v="0"/>
    <n v="0"/>
    <n v="0"/>
    <n v="0"/>
    <n v="0"/>
    <n v="0"/>
    <n v="0"/>
    <n v="6"/>
    <n v="6"/>
    <n v="1"/>
    <n v="0"/>
    <n v="0"/>
    <n v="0"/>
    <n v="0"/>
    <n v="2019"/>
  </r>
  <r>
    <s v="Alberhasky"/>
    <s v="JD"/>
    <x v="97"/>
    <n v="10"/>
    <n v="0"/>
    <n v="0"/>
    <n v="0"/>
    <n v="0"/>
    <n v="0"/>
    <n v="0"/>
    <n v="0"/>
    <n v="2"/>
    <n v="3"/>
    <n v="0"/>
    <n v="0"/>
    <e v="#DIV/0!"/>
    <n v="0"/>
    <n v="0.16700000000000001"/>
    <n v="0"/>
    <n v="0"/>
    <n v="2019"/>
  </r>
  <r>
    <s v="Threlkeld-Wiegand"/>
    <s v="Ry"/>
    <x v="24"/>
    <n v="2"/>
    <n v="1"/>
    <n v="0"/>
    <n v="0"/>
    <n v="0"/>
    <n v="0"/>
    <n v="0"/>
    <n v="0"/>
    <n v="2"/>
    <n v="2"/>
    <n v="0"/>
    <n v="0"/>
    <e v="#DIV/0!"/>
    <n v="0"/>
    <n v="0.5"/>
    <n v="0"/>
    <n v="0"/>
    <n v="2019"/>
  </r>
  <r>
    <s v="Hayden"/>
    <s v="Reese"/>
    <x v="108"/>
    <n v="49"/>
    <n v="8"/>
    <n v="14"/>
    <n v="1"/>
    <n v="0"/>
    <n v="0"/>
    <n v="7"/>
    <n v="0"/>
    <n v="5"/>
    <n v="7"/>
    <n v="1"/>
    <n v="2"/>
    <n v="0.5"/>
    <n v="1"/>
    <n v="0.36399999999999999"/>
    <n v="0.30599999999999999"/>
    <n v="0.28599999999999998"/>
    <n v="2020"/>
  </r>
  <r>
    <s v="Bormann"/>
    <s v="Garrett"/>
    <x v="103"/>
    <n v="56"/>
    <n v="23"/>
    <n v="20"/>
    <n v="0"/>
    <n v="0"/>
    <n v="0"/>
    <n v="10"/>
    <n v="3"/>
    <n v="14"/>
    <n v="5"/>
    <n v="10"/>
    <n v="12"/>
    <n v="0.83333333333333337"/>
    <n v="0"/>
    <n v="0.48599999999999999"/>
    <n v="0.35699999999999998"/>
    <n v="0.35699999999999998"/>
    <n v="2020"/>
  </r>
  <r>
    <s v="Dunnwald"/>
    <s v="Cedric"/>
    <x v="116"/>
    <n v="3"/>
    <n v="9"/>
    <n v="1"/>
    <n v="1"/>
    <n v="0"/>
    <n v="0"/>
    <n v="1"/>
    <n v="0"/>
    <n v="1"/>
    <n v="0"/>
    <n v="4"/>
    <n v="4"/>
    <n v="1"/>
    <n v="1"/>
    <n v="0.6"/>
    <n v="0.66700000000000004"/>
    <n v="0.33300000000000002"/>
    <n v="2020"/>
  </r>
  <r>
    <s v="Cooper"/>
    <s v="Ben"/>
    <x v="117"/>
    <n v="26"/>
    <n v="2"/>
    <n v="5"/>
    <n v="0"/>
    <n v="0"/>
    <n v="0"/>
    <n v="5"/>
    <n v="1"/>
    <n v="2"/>
    <n v="10"/>
    <n v="0"/>
    <n v="0"/>
    <e v="#DIV/0!"/>
    <n v="0"/>
    <n v="0.25"/>
    <n v="0.192"/>
    <n v="0.192"/>
    <n v="2020"/>
  </r>
  <r>
    <s v="Seaton"/>
    <s v="Carter"/>
    <x v="105"/>
    <n v="64"/>
    <n v="12"/>
    <n v="25"/>
    <n v="1"/>
    <n v="0"/>
    <n v="0"/>
    <n v="8"/>
    <n v="2"/>
    <n v="9"/>
    <n v="7"/>
    <n v="11"/>
    <n v="12"/>
    <n v="0.91666666666666663"/>
    <n v="0"/>
    <n v="0.46600000000000003"/>
    <n v="0.40600000000000003"/>
    <n v="0.39100000000000001"/>
    <n v="2020"/>
  </r>
  <r>
    <s v="Cotton"/>
    <s v="Garet"/>
    <x v="112"/>
    <n v="1"/>
    <n v="1"/>
    <n v="0"/>
    <n v="0"/>
    <n v="0"/>
    <n v="0"/>
    <n v="0"/>
    <n v="0"/>
    <n v="0"/>
    <n v="0"/>
    <n v="0"/>
    <n v="0"/>
    <e v="#DIV/0!"/>
    <n v="0"/>
    <n v="0"/>
    <n v="0"/>
    <n v="0"/>
    <n v="2020"/>
  </r>
  <r>
    <s v="Kueter"/>
    <s v="Ben"/>
    <x v="118"/>
    <n v="4"/>
    <n v="3"/>
    <n v="1"/>
    <n v="0"/>
    <n v="0"/>
    <n v="0"/>
    <n v="2"/>
    <n v="1"/>
    <n v="0"/>
    <n v="0"/>
    <n v="0"/>
    <n v="0"/>
    <e v="#DIV/0!"/>
    <n v="0"/>
    <n v="0.25"/>
    <n v="0.25"/>
    <n v="0.25"/>
    <n v="2020"/>
  </r>
  <r>
    <s v="Carrell"/>
    <s v="Jack"/>
    <x v="119"/>
    <n v="1"/>
    <n v="1"/>
    <n v="1"/>
    <n v="1"/>
    <n v="0"/>
    <n v="0"/>
    <n v="1"/>
    <n v="0"/>
    <n v="1"/>
    <n v="0"/>
    <n v="0"/>
    <n v="0"/>
    <e v="#DIV/0!"/>
    <n v="0"/>
    <n v="1"/>
    <n v="2"/>
    <n v="1"/>
    <n v="2020"/>
  </r>
  <r>
    <s v="Mitchell"/>
    <s v="Gable"/>
    <x v="104"/>
    <n v="60"/>
    <n v="17"/>
    <n v="26"/>
    <n v="1"/>
    <n v="3"/>
    <n v="1"/>
    <n v="17"/>
    <n v="3"/>
    <n v="10"/>
    <n v="4"/>
    <n v="12"/>
    <n v="15"/>
    <n v="0.8"/>
    <n v="1"/>
    <n v="0.52100000000000002"/>
    <n v="0.6"/>
    <n v="0.433"/>
    <n v="2020"/>
  </r>
  <r>
    <s v="Stelzer"/>
    <s v="Max"/>
    <x v="120"/>
    <n v="2"/>
    <n v="1"/>
    <n v="1"/>
    <n v="0"/>
    <n v="0"/>
    <n v="0"/>
    <n v="1"/>
    <n v="0"/>
    <n v="1"/>
    <n v="1"/>
    <n v="1"/>
    <n v="1"/>
    <n v="1"/>
    <n v="0"/>
    <n v="0.66700000000000004"/>
    <n v="0.5"/>
    <n v="0.5"/>
    <n v="2020"/>
  </r>
  <r>
    <s v="Kennedy"/>
    <s v="Jay"/>
    <x v="113"/>
    <n v="2"/>
    <n v="2"/>
    <n v="0"/>
    <n v="0"/>
    <n v="0"/>
    <n v="0"/>
    <n v="0"/>
    <n v="0"/>
    <n v="0"/>
    <n v="0"/>
    <n v="1"/>
    <n v="1"/>
    <n v="1"/>
    <n v="0"/>
    <n v="0"/>
    <n v="0"/>
    <n v="0"/>
    <n v="2020"/>
  </r>
  <r>
    <s v="Clark"/>
    <s v="Kyle"/>
    <x v="99"/>
    <n v="1"/>
    <n v="0"/>
    <n v="0"/>
    <n v="0"/>
    <n v="0"/>
    <n v="0"/>
    <n v="0"/>
    <n v="0"/>
    <n v="0"/>
    <n v="1"/>
    <n v="0"/>
    <n v="0"/>
    <e v="#DIV/0!"/>
    <n v="0"/>
    <n v="0"/>
    <n v="0"/>
    <n v="0"/>
    <n v="2020"/>
  </r>
  <r>
    <s v="Means"/>
    <s v="Jacob"/>
    <x v="115"/>
    <n v="40"/>
    <n v="8"/>
    <n v="8"/>
    <n v="2"/>
    <n v="0"/>
    <n v="0"/>
    <n v="7"/>
    <n v="0"/>
    <n v="7"/>
    <n v="11"/>
    <n v="3"/>
    <n v="4"/>
    <n v="0.75"/>
    <n v="1"/>
    <n v="0.33300000000000002"/>
    <n v="0.25"/>
    <n v="0.2"/>
    <n v="2020"/>
  </r>
  <r>
    <s v="Schnoebelen"/>
    <s v="Kolbe"/>
    <x v="106"/>
    <n v="53"/>
    <n v="10"/>
    <n v="15"/>
    <n v="2"/>
    <n v="1"/>
    <n v="0"/>
    <n v="10"/>
    <n v="0"/>
    <n v="10"/>
    <n v="11"/>
    <n v="5"/>
    <n v="6"/>
    <n v="0.83333333333333337"/>
    <n v="2"/>
    <n v="0.41499999999999998"/>
    <n v="0.35799999999999998"/>
    <n v="0.28299999999999997"/>
    <n v="2020"/>
  </r>
  <r>
    <s v="Koch"/>
    <s v="Gavin"/>
    <x v="121"/>
    <n v="0"/>
    <n v="2"/>
    <n v="0"/>
    <n v="0"/>
    <n v="0"/>
    <n v="0"/>
    <n v="0"/>
    <n v="0"/>
    <n v="1"/>
    <n v="0"/>
    <n v="0"/>
    <n v="0"/>
    <e v="#DIV/0!"/>
    <n v="0"/>
    <n v="1"/>
    <n v="0"/>
    <n v="0"/>
    <n v="2020"/>
  </r>
  <r>
    <s v="Obermueller"/>
    <s v="Cade"/>
    <x v="110"/>
    <n v="37"/>
    <n v="3"/>
    <n v="9"/>
    <n v="2"/>
    <n v="0"/>
    <n v="0"/>
    <n v="5"/>
    <n v="1"/>
    <n v="5"/>
    <n v="5"/>
    <n v="0"/>
    <n v="0"/>
    <e v="#DIV/0!"/>
    <n v="1"/>
    <n v="0.34899999999999998"/>
    <n v="0.29699999999999999"/>
    <n v="0.24299999999999999"/>
    <n v="2020"/>
  </r>
  <r>
    <s v="Sanders"/>
    <s v="Joaquin"/>
    <x v="122"/>
    <n v="28"/>
    <n v="7"/>
    <n v="5"/>
    <n v="1"/>
    <n v="0"/>
    <n v="0"/>
    <n v="6"/>
    <n v="1"/>
    <n v="4"/>
    <n v="5"/>
    <n v="0"/>
    <n v="0"/>
    <e v="#DIV/0!"/>
    <n v="1"/>
    <n v="0.30299999999999999"/>
    <n v="0.214"/>
    <n v="0.17899999999999999"/>
    <n v="2020"/>
  </r>
  <r>
    <s v="Fullenkamp"/>
    <s v="Wolfgang"/>
    <x v="123"/>
    <n v="3"/>
    <n v="1"/>
    <n v="1"/>
    <n v="0"/>
    <n v="0"/>
    <n v="0"/>
    <n v="2"/>
    <n v="0"/>
    <n v="0"/>
    <n v="2"/>
    <n v="0"/>
    <n v="0"/>
    <e v="#DIV/0!"/>
    <n v="1"/>
    <n v="0.5"/>
    <n v="0.33300000000000002"/>
    <n v="0.33300000000000002"/>
    <n v="2020"/>
  </r>
  <r>
    <s v="Kabat"/>
    <s v="Noah"/>
    <x v="107"/>
    <n v="31"/>
    <n v="9"/>
    <n v="5"/>
    <n v="2"/>
    <n v="0"/>
    <n v="0"/>
    <n v="6"/>
    <n v="0"/>
    <n v="4"/>
    <n v="3"/>
    <n v="3"/>
    <n v="3"/>
    <n v="1"/>
    <n v="1"/>
    <n v="0.27800000000000002"/>
    <n v="0.22600000000000001"/>
    <n v="0.161"/>
    <n v="2020"/>
  </r>
  <r>
    <s v="Bouska"/>
    <s v="Joey"/>
    <x v="124"/>
    <n v="50"/>
    <n v="1"/>
    <n v="12"/>
    <n v="1"/>
    <n v="0"/>
    <n v="0"/>
    <n v="6"/>
    <n v="3"/>
    <n v="9"/>
    <n v="7"/>
    <n v="1"/>
    <n v="1"/>
    <n v="1"/>
    <n v="2"/>
    <n v="0.377"/>
    <n v="0.26"/>
    <n v="0.24"/>
    <n v="2020"/>
  </r>
  <r>
    <s v="Smith"/>
    <s v="Egan"/>
    <x v="125"/>
    <n v="20"/>
    <n v="6"/>
    <n v="5"/>
    <n v="0"/>
    <n v="0"/>
    <n v="0"/>
    <n v="0"/>
    <n v="1"/>
    <n v="4"/>
    <n v="7"/>
    <n v="2"/>
    <n v="3"/>
    <n v="0.66666666666666663"/>
    <n v="0"/>
    <n v="0.375"/>
    <n v="0.25"/>
    <n v="0.25"/>
    <n v="2020"/>
  </r>
  <r>
    <s v="Kriz"/>
    <s v="James"/>
    <x v="126"/>
    <n v="1"/>
    <n v="1"/>
    <n v="1"/>
    <n v="0"/>
    <n v="0"/>
    <n v="0"/>
    <n v="1"/>
    <n v="0"/>
    <n v="1"/>
    <n v="0"/>
    <n v="0"/>
    <n v="0"/>
    <e v="#DIV/0!"/>
    <n v="0"/>
    <n v="1"/>
    <n v="1"/>
    <n v="1"/>
    <n v="2020"/>
  </r>
  <r>
    <s v="Knudtson"/>
    <s v="Alex"/>
    <x v="127"/>
    <n v="4"/>
    <n v="2"/>
    <n v="0"/>
    <n v="0"/>
    <n v="0"/>
    <n v="0"/>
    <n v="1"/>
    <n v="0"/>
    <n v="3"/>
    <n v="0"/>
    <n v="0"/>
    <n v="0"/>
    <e v="#DIV/0!"/>
    <n v="0"/>
    <n v="0.42899999999999999"/>
    <n v="0"/>
    <n v="0"/>
    <n v="2020"/>
  </r>
  <r>
    <s v="Bouska"/>
    <s v="Joey"/>
    <x v="124"/>
    <n v="111"/>
    <n v="26"/>
    <n v="38"/>
    <n v="7"/>
    <n v="1"/>
    <n v="0"/>
    <n v="18"/>
    <n v="4"/>
    <n v="10"/>
    <n v="15"/>
    <n v="10"/>
    <n v="13"/>
    <n v="0.76923076923076927"/>
    <n v="5"/>
    <n v="0.42063492063492064"/>
    <n v="0.42342342342342343"/>
    <n v="0.34234234234234234"/>
    <n v="2021"/>
  </r>
  <r>
    <s v="Fullenkamp"/>
    <s v="Wolfgang"/>
    <x v="123"/>
    <n v="12"/>
    <n v="2"/>
    <n v="2"/>
    <n v="1"/>
    <n v="0"/>
    <n v="0"/>
    <n v="1"/>
    <n v="0"/>
    <n v="3"/>
    <n v="5"/>
    <n v="0"/>
    <n v="0"/>
    <e v="#DIV/0!"/>
    <n v="0"/>
    <n v="0.33333333333333331"/>
    <n v="0.25"/>
    <n v="0.16666666666666666"/>
    <n v="2021"/>
  </r>
  <r>
    <s v="Obermueller"/>
    <s v="Cade"/>
    <x v="110"/>
    <n v="91"/>
    <n v="27"/>
    <n v="29"/>
    <n v="2"/>
    <n v="0"/>
    <n v="0"/>
    <n v="19"/>
    <n v="2"/>
    <n v="23"/>
    <n v="7"/>
    <n v="14"/>
    <n v="15"/>
    <n v="0.93333333333333335"/>
    <n v="5"/>
    <n v="0.47899159663865548"/>
    <n v="0.34065934065934067"/>
    <n v="0.31868131868131866"/>
    <n v="2021"/>
  </r>
  <r>
    <s v="Dunnwald"/>
    <s v="Cedric"/>
    <x v="116"/>
    <n v="117"/>
    <n v="15"/>
    <n v="39"/>
    <n v="4"/>
    <n v="0"/>
    <n v="2"/>
    <n v="26"/>
    <n v="4"/>
    <n v="5"/>
    <n v="22"/>
    <n v="8"/>
    <n v="11"/>
    <n v="0.72727272727272729"/>
    <n v="2"/>
    <n v="0.37096774193548387"/>
    <n v="0.41880341880341881"/>
    <n v="0.33333333333333331"/>
    <n v="2021"/>
  </r>
  <r>
    <s v="Newton"/>
    <s v="Carter"/>
    <x v="128"/>
    <n v="2"/>
    <n v="2"/>
    <n v="0"/>
    <n v="0"/>
    <n v="0"/>
    <n v="0"/>
    <n v="1"/>
    <n v="0"/>
    <n v="1"/>
    <n v="1"/>
    <n v="1"/>
    <n v="1"/>
    <n v="1"/>
    <n v="0"/>
    <n v="0.33333333333333331"/>
    <n v="0"/>
    <n v="0"/>
    <n v="2021"/>
  </r>
  <r>
    <s v="Knudtson"/>
    <s v="Alex"/>
    <x v="127"/>
    <n v="26"/>
    <n v="5"/>
    <n v="7"/>
    <n v="1"/>
    <n v="0"/>
    <n v="0"/>
    <n v="6"/>
    <n v="1"/>
    <n v="2"/>
    <n v="6"/>
    <n v="1"/>
    <n v="1"/>
    <n v="1"/>
    <n v="1"/>
    <n v="0.34482758620689657"/>
    <n v="0.30769230769230771"/>
    <n v="0.26923076923076922"/>
    <n v="2021"/>
  </r>
  <r>
    <s v="Seaton"/>
    <s v="Carter"/>
    <x v="105"/>
    <n v="143"/>
    <n v="32"/>
    <n v="51"/>
    <n v="6"/>
    <n v="3"/>
    <n v="0"/>
    <n v="27"/>
    <n v="2"/>
    <n v="7"/>
    <n v="7"/>
    <n v="15"/>
    <n v="18"/>
    <n v="0.83333333333333337"/>
    <n v="1"/>
    <n v="0.39072847682119205"/>
    <n v="0.44055944055944057"/>
    <n v="0.35664335664335667"/>
    <n v="2021"/>
  </r>
  <r>
    <s v="Milder"/>
    <s v="Logan"/>
    <x v="129"/>
    <n v="1"/>
    <n v="0"/>
    <n v="0"/>
    <n v="0"/>
    <n v="0"/>
    <n v="0"/>
    <n v="0"/>
    <n v="0"/>
    <n v="0"/>
    <n v="1"/>
    <n v="0"/>
    <n v="0"/>
    <e v="#DIV/0!"/>
    <n v="0"/>
    <n v="0"/>
    <n v="0"/>
    <n v="0"/>
    <n v="2021"/>
  </r>
  <r>
    <s v="Carrell"/>
    <s v="Jack"/>
    <x v="119"/>
    <n v="1"/>
    <n v="0"/>
    <n v="0"/>
    <n v="0"/>
    <n v="0"/>
    <n v="0"/>
    <n v="0"/>
    <n v="0"/>
    <n v="0"/>
    <n v="0"/>
    <n v="0"/>
    <n v="0"/>
    <e v="#DIV/0!"/>
    <n v="0"/>
    <n v="0"/>
    <n v="0"/>
    <n v="0"/>
    <n v="2021"/>
  </r>
  <r>
    <s v="Mitchell"/>
    <s v="Gable"/>
    <x v="104"/>
    <n v="128"/>
    <n v="41"/>
    <n v="45"/>
    <n v="6"/>
    <n v="2"/>
    <n v="1"/>
    <n v="30"/>
    <n v="7"/>
    <n v="24"/>
    <n v="9"/>
    <n v="32"/>
    <n v="36"/>
    <n v="0.88888888888888884"/>
    <n v="0"/>
    <n v="0.45394736842105265"/>
    <n v="0.453125"/>
    <n v="0.3515625"/>
    <n v="2021"/>
  </r>
  <r>
    <s v="Drake"/>
    <s v="Cooper"/>
    <x v="130"/>
    <n v="0"/>
    <n v="0"/>
    <n v="0"/>
    <n v="0"/>
    <n v="0"/>
    <n v="0"/>
    <n v="0"/>
    <n v="0"/>
    <n v="0"/>
    <n v="0"/>
    <n v="0"/>
    <n v="0"/>
    <e v="#DIV/0!"/>
    <n v="0"/>
    <e v="#DIV/0!"/>
    <e v="#DIV/0!"/>
    <e v="#DIV/0!"/>
    <n v="2021"/>
  </r>
  <r>
    <s v="Kennedy"/>
    <s v="Jay"/>
    <x v="113"/>
    <n v="0"/>
    <n v="0"/>
    <n v="0"/>
    <n v="0"/>
    <n v="0"/>
    <n v="0"/>
    <n v="0"/>
    <n v="0"/>
    <n v="0"/>
    <n v="0"/>
    <n v="0"/>
    <n v="1"/>
    <n v="0"/>
    <n v="0"/>
    <e v="#DIV/0!"/>
    <e v="#DIV/0!"/>
    <e v="#DIV/0!"/>
    <n v="2021"/>
  </r>
  <r>
    <s v="Williamson"/>
    <s v="Jacob"/>
    <x v="131"/>
    <n v="33"/>
    <n v="10"/>
    <n v="4"/>
    <n v="0"/>
    <n v="1"/>
    <n v="0"/>
    <n v="7"/>
    <n v="0"/>
    <n v="6"/>
    <n v="12"/>
    <n v="2"/>
    <n v="3"/>
    <n v="0.66666666666666663"/>
    <n v="2"/>
    <n v="0.29268292682926828"/>
    <n v="0.18181818181818182"/>
    <n v="0.12121212121212122"/>
    <n v="2021"/>
  </r>
  <r>
    <s v="Koch"/>
    <s v="Gavin"/>
    <x v="121"/>
    <n v="113"/>
    <n v="24"/>
    <n v="31"/>
    <n v="11"/>
    <n v="2"/>
    <n v="0"/>
    <n v="32"/>
    <n v="7"/>
    <n v="9"/>
    <n v="17"/>
    <n v="4"/>
    <n v="4"/>
    <n v="1"/>
    <n v="7"/>
    <n v="0.36434108527131781"/>
    <n v="0.40707964601769914"/>
    <n v="0.27433628318584069"/>
    <n v="2021"/>
  </r>
  <r>
    <s v="Smith"/>
    <s v="Egan"/>
    <x v="125"/>
    <n v="52"/>
    <n v="11"/>
    <n v="16"/>
    <n v="5"/>
    <n v="0"/>
    <n v="0"/>
    <n v="12"/>
    <n v="2"/>
    <n v="6"/>
    <n v="13"/>
    <n v="5"/>
    <n v="5"/>
    <n v="1"/>
    <n v="3"/>
    <n v="0.4098360655737705"/>
    <n v="0.40384615384615385"/>
    <n v="0.30769230769230771"/>
    <n v="2021"/>
  </r>
  <r>
    <s v="Means"/>
    <s v="Jacob"/>
    <x v="115"/>
    <n v="114"/>
    <n v="35"/>
    <n v="30"/>
    <n v="5"/>
    <n v="1"/>
    <n v="1"/>
    <n v="24"/>
    <n v="6"/>
    <n v="20"/>
    <n v="22"/>
    <n v="19"/>
    <n v="20"/>
    <n v="0.95"/>
    <n v="1"/>
    <n v="0.37777777777777777"/>
    <n v="0.35087719298245612"/>
    <n v="0.26315789473684209"/>
    <n v="2021"/>
  </r>
  <r>
    <s v="Lacina"/>
    <s v="Cameron"/>
    <x v="132"/>
    <n v="3"/>
    <n v="0"/>
    <n v="0"/>
    <n v="0"/>
    <n v="0"/>
    <n v="0"/>
    <n v="0"/>
    <n v="0"/>
    <n v="1"/>
    <n v="1"/>
    <n v="0"/>
    <n v="0"/>
    <e v="#DIV/0!"/>
    <n v="0"/>
    <n v="0.25"/>
    <n v="0"/>
    <n v="0"/>
    <n v="2021"/>
  </r>
  <r>
    <s v="Klosterman"/>
    <s v="John"/>
    <x v="114"/>
    <n v="116"/>
    <n v="29"/>
    <n v="37"/>
    <n v="11"/>
    <n v="2"/>
    <n v="2"/>
    <n v="28"/>
    <n v="0"/>
    <n v="24"/>
    <n v="36"/>
    <n v="12"/>
    <n v="14"/>
    <n v="0.8571428571428571"/>
    <n v="10"/>
    <n v="0.47333333333333333"/>
    <n v="0.5"/>
    <n v="0.31896551724137934"/>
    <n v="2021"/>
  </r>
  <r>
    <s v="Svoboda"/>
    <s v="Isaiah"/>
    <x v="133"/>
    <n v="5"/>
    <n v="18"/>
    <n v="1"/>
    <n v="1"/>
    <n v="0"/>
    <n v="0"/>
    <n v="0"/>
    <n v="0"/>
    <n v="1"/>
    <n v="1"/>
    <n v="11"/>
    <n v="13"/>
    <n v="0.84615384615384615"/>
    <n v="0"/>
    <n v="0.33333333333333331"/>
    <n v="0.4"/>
    <n v="0.2"/>
    <n v="2021"/>
  </r>
  <r>
    <s v="Ernst"/>
    <s v="Grant"/>
    <x v="134"/>
    <n v="4"/>
    <n v="2"/>
    <n v="1"/>
    <n v="1"/>
    <n v="0"/>
    <n v="0"/>
    <n v="3"/>
    <n v="0"/>
    <n v="2"/>
    <n v="1"/>
    <n v="0"/>
    <n v="0"/>
    <e v="#DIV/0!"/>
    <n v="0"/>
    <n v="0.5"/>
    <n v="0.5"/>
    <n v="0.25"/>
    <n v="2021"/>
  </r>
  <r>
    <s v="Stelzer"/>
    <s v="Max"/>
    <x v="120"/>
    <n v="0"/>
    <n v="0"/>
    <n v="0"/>
    <n v="0"/>
    <n v="0"/>
    <n v="0"/>
    <n v="0"/>
    <n v="0"/>
    <n v="1"/>
    <n v="0"/>
    <n v="0"/>
    <n v="0"/>
    <e v="#DIV/0!"/>
    <n v="0"/>
    <n v="1"/>
    <e v="#DIV/0!"/>
    <e v="#DIV/0!"/>
    <n v="2021"/>
  </r>
  <r>
    <s v="Mitchell"/>
    <s v="Jake"/>
    <x v="135"/>
    <n v="0"/>
    <n v="0"/>
    <n v="0"/>
    <n v="0"/>
    <n v="0"/>
    <n v="0"/>
    <n v="0"/>
    <n v="0"/>
    <n v="0"/>
    <n v="0"/>
    <n v="0"/>
    <n v="0"/>
    <e v="#DIV/0!"/>
    <n v="0"/>
    <e v="#DIV/0!"/>
    <e v="#DIV/0!"/>
    <e v="#DIV/0!"/>
    <n v="2021"/>
  </r>
  <r>
    <s v="Kueter"/>
    <s v="Ben"/>
    <x v="118"/>
    <n v="78"/>
    <n v="23"/>
    <n v="26"/>
    <n v="3"/>
    <n v="3"/>
    <n v="0"/>
    <n v="26"/>
    <n v="3"/>
    <n v="6"/>
    <n v="12"/>
    <n v="7"/>
    <n v="9"/>
    <n v="0.77777777777777779"/>
    <n v="5"/>
    <n v="0.4157303370786517"/>
    <n v="0.44871794871794873"/>
    <n v="0.33333333333333331"/>
    <n v="2021"/>
  </r>
  <r>
    <s v="Kriz"/>
    <s v="James"/>
    <x v="126"/>
    <n v="1"/>
    <n v="0"/>
    <n v="0"/>
    <n v="0"/>
    <n v="0"/>
    <n v="0"/>
    <n v="1"/>
    <n v="0"/>
    <n v="0"/>
    <n v="0"/>
    <n v="0"/>
    <n v="0"/>
    <e v="#DIV/0!"/>
    <n v="0"/>
    <n v="0"/>
    <n v="0"/>
    <n v="0"/>
    <n v="2021"/>
  </r>
  <r>
    <s v="Bouska"/>
    <s v="Joey"/>
    <x v="124"/>
    <n v="141"/>
    <n v="42"/>
    <n v="53"/>
    <n v="4"/>
    <n v="1"/>
    <n v="0"/>
    <n v="22"/>
    <n v="2"/>
    <n v="10"/>
    <n v="15"/>
    <n v="15"/>
    <n v="19"/>
    <n v="0.78947368421052633"/>
    <n v="9"/>
    <n v="0.45"/>
    <n v="0.41799999999999998"/>
    <n v="0.376"/>
    <n v="2022"/>
  </r>
  <r>
    <s v="Obermueller"/>
    <s v="Cade"/>
    <x v="110"/>
    <n v="105"/>
    <n v="22"/>
    <n v="43"/>
    <n v="10"/>
    <n v="3"/>
    <n v="1"/>
    <n v="40"/>
    <n v="6"/>
    <n v="12"/>
    <n v="10"/>
    <n v="7"/>
    <n v="7"/>
    <n v="1"/>
    <n v="6"/>
    <n v="0.496"/>
    <n v="0.59"/>
    <n v="0.41"/>
    <n v="2022"/>
  </r>
  <r>
    <s v="Rindels"/>
    <s v="Austin"/>
    <x v="136"/>
    <n v="14"/>
    <n v="5"/>
    <n v="2"/>
    <n v="0"/>
    <n v="0"/>
    <n v="0"/>
    <n v="2"/>
    <n v="1"/>
    <n v="3"/>
    <n v="7"/>
    <n v="0"/>
    <n v="0"/>
    <e v="#DIV/0!"/>
    <n v="3"/>
    <n v="0.4"/>
    <n v="0.14299999999999999"/>
    <n v="0.14299999999999999"/>
    <n v="2022"/>
  </r>
  <r>
    <s v="Seaton"/>
    <s v="Carter"/>
    <x v="105"/>
    <n v="125"/>
    <n v="41"/>
    <n v="41"/>
    <n v="10"/>
    <n v="5"/>
    <n v="1"/>
    <n v="22"/>
    <n v="6"/>
    <n v="21"/>
    <n v="20"/>
    <n v="13"/>
    <n v="14"/>
    <n v="0.9285714285714286"/>
    <n v="9"/>
    <n v="0.45800000000000002"/>
    <n v="0.51200000000000001"/>
    <n v="0.32800000000000001"/>
    <n v="2022"/>
  </r>
  <r>
    <s v="Knudtson"/>
    <s v="Alex"/>
    <x v="127"/>
    <n v="124"/>
    <n v="27"/>
    <n v="45"/>
    <n v="7"/>
    <n v="2"/>
    <n v="0"/>
    <n v="38"/>
    <n v="7"/>
    <n v="15"/>
    <n v="22"/>
    <n v="14"/>
    <n v="19"/>
    <n v="0.73684210526315785"/>
    <n v="2"/>
    <n v="0.44"/>
    <n v="0.45200000000000001"/>
    <n v="0.36299999999999999"/>
    <n v="2022"/>
  </r>
  <r>
    <s v="Hall"/>
    <s v="Ty"/>
    <x v="137"/>
    <n v="8"/>
    <n v="0"/>
    <n v="4"/>
    <n v="0"/>
    <n v="0"/>
    <n v="0"/>
    <n v="4"/>
    <n v="1"/>
    <n v="0"/>
    <n v="1"/>
    <n v="0"/>
    <n v="0"/>
    <e v="#DIV/0!"/>
    <n v="1"/>
    <n v="0.55600000000000005"/>
    <n v="0.5"/>
    <n v="0.5"/>
    <n v="2022"/>
  </r>
  <r>
    <s v="Milder"/>
    <s v="Logan"/>
    <x v="129"/>
    <n v="1"/>
    <n v="0"/>
    <n v="0"/>
    <n v="0"/>
    <n v="0"/>
    <n v="0"/>
    <n v="0"/>
    <n v="0"/>
    <n v="0"/>
    <n v="1"/>
    <n v="0"/>
    <n v="0"/>
    <e v="#DIV/0!"/>
    <n v="0"/>
    <n v="0"/>
    <n v="0"/>
    <n v="0"/>
    <n v="2022"/>
  </r>
  <r>
    <s v="Carlson"/>
    <s v="Drew"/>
    <x v="138"/>
    <n v="70"/>
    <n v="12"/>
    <n v="19"/>
    <n v="7"/>
    <n v="0"/>
    <n v="0"/>
    <n v="14"/>
    <n v="1"/>
    <n v="13"/>
    <n v="20"/>
    <n v="6"/>
    <n v="6"/>
    <n v="1"/>
    <n v="2"/>
    <n v="0.4"/>
    <n v="0.371"/>
    <n v="0.27100000000000002"/>
    <n v="2022"/>
  </r>
  <r>
    <s v="Young"/>
    <s v="Talon"/>
    <x v="139"/>
    <n v="33"/>
    <n v="6"/>
    <n v="7"/>
    <n v="2"/>
    <n v="0"/>
    <n v="0"/>
    <n v="8"/>
    <n v="2"/>
    <n v="5"/>
    <n v="2"/>
    <n v="1"/>
    <n v="2"/>
    <n v="0.5"/>
    <n v="0"/>
    <n v="0.316"/>
    <n v="0.27300000000000002"/>
    <n v="0.21199999999999999"/>
    <n v="2022"/>
  </r>
  <r>
    <s v="Larson"/>
    <s v="Drew"/>
    <x v="140"/>
    <n v="49"/>
    <n v="10"/>
    <n v="10"/>
    <n v="0"/>
    <n v="0"/>
    <n v="0"/>
    <n v="5"/>
    <n v="3"/>
    <n v="10"/>
    <n v="15"/>
    <n v="6"/>
    <n v="6"/>
    <n v="1"/>
    <n v="5"/>
    <n v="0.39100000000000001"/>
    <n v="0.20399999999999999"/>
    <n v="0.20399999999999999"/>
    <n v="2022"/>
  </r>
  <r>
    <s v="Mitchell"/>
    <s v="Gable"/>
    <x v="104"/>
    <n v="116"/>
    <n v="55"/>
    <n v="54"/>
    <n v="6"/>
    <n v="4"/>
    <n v="2"/>
    <n v="29"/>
    <n v="2"/>
    <n v="36"/>
    <n v="9"/>
    <n v="25"/>
    <n v="28"/>
    <n v="0.8928571428571429"/>
    <n v="2"/>
    <n v="0.59699999999999998"/>
    <n v="0.63800000000000001"/>
    <n v="0.46600000000000003"/>
    <n v="2022"/>
  </r>
  <r>
    <s v="Kueter"/>
    <s v="Sam"/>
    <x v="141"/>
    <n v="4"/>
    <n v="2"/>
    <n v="1"/>
    <n v="1"/>
    <n v="0"/>
    <n v="0"/>
    <n v="0"/>
    <n v="0"/>
    <n v="1"/>
    <n v="0"/>
    <n v="0"/>
    <n v="0"/>
    <e v="#DIV/0!"/>
    <n v="0"/>
    <n v="0.4"/>
    <n v="0.5"/>
    <n v="0.25"/>
    <n v="2022"/>
  </r>
  <r>
    <s v="Koch"/>
    <s v="Gavin"/>
    <x v="121"/>
    <n v="48"/>
    <n v="11"/>
    <n v="20"/>
    <n v="5"/>
    <n v="0"/>
    <n v="1"/>
    <n v="17"/>
    <n v="1"/>
    <n v="5"/>
    <n v="12"/>
    <n v="5"/>
    <n v="5"/>
    <n v="1"/>
    <n v="1"/>
    <n v="0.48099999999999998"/>
    <n v="0.58299999999999996"/>
    <n v="0.41699999999999998"/>
    <n v="2022"/>
  </r>
  <r>
    <s v="Hodges"/>
    <s v="DJ"/>
    <x v="142"/>
    <n v="25"/>
    <n v="6"/>
    <n v="11"/>
    <n v="3"/>
    <n v="1"/>
    <n v="0"/>
    <n v="3"/>
    <n v="1"/>
    <n v="3"/>
    <n v="6"/>
    <n v="2"/>
    <n v="2"/>
    <n v="1"/>
    <n v="1"/>
    <n v="0.51700000000000002"/>
    <n v="0.64"/>
    <n v="0.44"/>
    <n v="2022"/>
  </r>
  <r>
    <s v="Waldschmidt"/>
    <s v="Max"/>
    <x v="143"/>
    <n v="3"/>
    <n v="2"/>
    <n v="2"/>
    <n v="0"/>
    <n v="0"/>
    <n v="0"/>
    <n v="0"/>
    <n v="0"/>
    <n v="1"/>
    <n v="0"/>
    <n v="1"/>
    <n v="1"/>
    <n v="1"/>
    <n v="0"/>
    <n v="0.75"/>
    <n v="0.66700000000000004"/>
    <n v="0.66700000000000004"/>
    <n v="2022"/>
  </r>
  <r>
    <s v="Lacina"/>
    <s v="Cameron"/>
    <x v="132"/>
    <n v="2"/>
    <n v="0"/>
    <n v="0"/>
    <n v="0"/>
    <n v="0"/>
    <n v="0"/>
    <n v="0"/>
    <n v="0"/>
    <n v="0"/>
    <n v="1"/>
    <n v="0"/>
    <n v="0"/>
    <e v="#DIV/0!"/>
    <n v="0"/>
    <n v="0"/>
    <n v="0"/>
    <n v="0"/>
    <n v="2022"/>
  </r>
  <r>
    <s v="Klosterman"/>
    <s v="John"/>
    <x v="114"/>
    <n v="46"/>
    <n v="16"/>
    <n v="17"/>
    <n v="9"/>
    <n v="3"/>
    <n v="1"/>
    <n v="14"/>
    <n v="0"/>
    <n v="7"/>
    <n v="5"/>
    <n v="6"/>
    <n v="6"/>
    <n v="1"/>
    <n v="3"/>
    <n v="0.48199999999999998"/>
    <n v="0.76100000000000001"/>
    <n v="0.37"/>
    <n v="2022"/>
  </r>
  <r>
    <s v="Kennedy"/>
    <s v="Jay"/>
    <x v="113"/>
    <n v="1"/>
    <n v="0"/>
    <n v="0"/>
    <n v="0"/>
    <n v="0"/>
    <n v="0"/>
    <n v="0"/>
    <n v="0"/>
    <n v="0"/>
    <n v="1"/>
    <n v="0"/>
    <n v="0"/>
    <e v="#DIV/0!"/>
    <n v="1"/>
    <n v="0.5"/>
    <n v="0"/>
    <n v="0"/>
    <n v="2022"/>
  </r>
  <r>
    <s v="Svoboda"/>
    <s v="Isaiah"/>
    <x v="133"/>
    <n v="49"/>
    <n v="5"/>
    <n v="13"/>
    <n v="2"/>
    <n v="0"/>
    <n v="0"/>
    <n v="7"/>
    <n v="2"/>
    <n v="11"/>
    <n v="12"/>
    <n v="7"/>
    <n v="9"/>
    <n v="0.77777777777777779"/>
    <n v="0"/>
    <n v="0.4"/>
    <n v="0.30599999999999999"/>
    <n v="0.26500000000000001"/>
    <n v="2022"/>
  </r>
  <r>
    <s v="Drake"/>
    <s v="Cooper"/>
    <x v="130"/>
    <n v="12"/>
    <n v="2"/>
    <n v="2"/>
    <n v="0"/>
    <n v="0"/>
    <n v="0"/>
    <n v="2"/>
    <n v="0"/>
    <n v="1"/>
    <n v="2"/>
    <n v="0"/>
    <n v="0"/>
    <e v="#DIV/0!"/>
    <n v="2"/>
    <n v="0.33300000000000002"/>
    <n v="0.16700000000000001"/>
    <n v="0.16700000000000001"/>
    <n v="2022"/>
  </r>
  <r>
    <s v="Ernst"/>
    <s v="Grant"/>
    <x v="134"/>
    <n v="25"/>
    <n v="3"/>
    <n v="6"/>
    <n v="0"/>
    <n v="0"/>
    <n v="0"/>
    <n v="3"/>
    <n v="0"/>
    <n v="3"/>
    <n v="7"/>
    <n v="2"/>
    <n v="2"/>
    <n v="1"/>
    <n v="2"/>
    <n v="0.36699999999999999"/>
    <n v="0.24"/>
    <n v="0.24"/>
    <n v="2022"/>
  </r>
  <r>
    <s v="Williamson"/>
    <s v="Jacob"/>
    <x v="131"/>
    <n v="51"/>
    <n v="7"/>
    <n v="11"/>
    <n v="4"/>
    <n v="1"/>
    <n v="0"/>
    <n v="5"/>
    <n v="0"/>
    <n v="10"/>
    <n v="32"/>
    <n v="3"/>
    <n v="4"/>
    <n v="0.75"/>
    <n v="1"/>
    <n v="0.35499999999999998"/>
    <n v="0.33300000000000002"/>
    <n v="0.216"/>
    <n v="2022"/>
  </r>
  <r>
    <s v="Kurtz"/>
    <s v="Kael"/>
    <x v="144"/>
    <n v="0"/>
    <n v="0"/>
    <n v="0"/>
    <n v="0"/>
    <n v="0"/>
    <n v="0"/>
    <n v="0"/>
    <n v="0"/>
    <n v="0"/>
    <n v="0"/>
    <n v="0"/>
    <n v="0"/>
    <e v="#DIV/0!"/>
    <n v="0"/>
    <n v="0"/>
    <n v="0"/>
    <n v="0"/>
    <n v="2022"/>
  </r>
  <r>
    <s v="Kueter"/>
    <s v="Ben"/>
    <x v="118"/>
    <n v="39"/>
    <n v="5"/>
    <n v="10"/>
    <n v="2"/>
    <n v="0"/>
    <n v="0"/>
    <n v="5"/>
    <n v="0"/>
    <n v="3"/>
    <n v="6"/>
    <n v="5"/>
    <n v="5"/>
    <n v="1"/>
    <n v="1"/>
    <n v="0.32600000000000001"/>
    <n v="0.308"/>
    <n v="0.25600000000000001"/>
    <n v="2022"/>
  </r>
  <r>
    <s v="Kurtz"/>
    <s v="Kael"/>
    <x v="144"/>
    <n v="59"/>
    <n v="14"/>
    <n v="12"/>
    <n v="4"/>
    <n v="0"/>
    <n v="0"/>
    <n v="6"/>
    <n v="4"/>
    <n v="10"/>
    <n v="12"/>
    <n v="5"/>
    <n v="5"/>
    <n v="1"/>
    <n v="3"/>
    <n v="0.34699999999999998"/>
    <n v="0.27100000000000002"/>
    <n v="0.20300000000000001"/>
    <n v="2023"/>
  </r>
  <r>
    <s v="Mitchell"/>
    <s v="Jake"/>
    <x v="135"/>
    <n v="103"/>
    <n v="34"/>
    <n v="31"/>
    <n v="2"/>
    <n v="0"/>
    <n v="1"/>
    <n v="17"/>
    <n v="8"/>
    <n v="22"/>
    <n v="12"/>
    <n v="9"/>
    <n v="13"/>
    <n v="0.69230769230769229"/>
    <n v="8"/>
    <n v="0.45900000000000002"/>
    <n v="0.35"/>
    <n v="0.30099999999999999"/>
    <n v="2023"/>
  </r>
  <r>
    <s v="Rindels"/>
    <s v="Austin"/>
    <x v="136"/>
    <n v="11"/>
    <n v="7"/>
    <n v="5"/>
    <n v="3"/>
    <n v="0"/>
    <n v="0"/>
    <n v="2"/>
    <n v="2"/>
    <n v="5"/>
    <n v="3"/>
    <n v="4"/>
    <n v="5"/>
    <n v="0.8"/>
    <n v="2"/>
    <n v="0.66700000000000004"/>
    <n v="0.72699999999999998"/>
    <n v="0.45500000000000002"/>
    <n v="2023"/>
  </r>
  <r>
    <s v="Newton"/>
    <s v="Carsen"/>
    <x v="145"/>
    <n v="83"/>
    <n v="32"/>
    <n v="27"/>
    <n v="0"/>
    <n v="1"/>
    <n v="0"/>
    <n v="16"/>
    <n v="4"/>
    <n v="31"/>
    <n v="14"/>
    <n v="26"/>
    <n v="30"/>
    <n v="0.8666666666666667"/>
    <n v="2"/>
    <n v="0.51700000000000002"/>
    <n v="0.34899999999999998"/>
    <n v="0.32500000000000001"/>
    <n v="2023"/>
  </r>
  <r>
    <s v="Kniss"/>
    <s v="Oliver"/>
    <x v="146"/>
    <n v="8"/>
    <n v="3"/>
    <n v="2"/>
    <n v="0"/>
    <n v="0"/>
    <n v="0"/>
    <n v="2"/>
    <n v="0"/>
    <n v="3"/>
    <n v="2"/>
    <n v="0"/>
    <n v="0"/>
    <e v="#DIV/0!"/>
    <n v="0"/>
    <n v="0.45500000000000002"/>
    <n v="0.25"/>
    <n v="0.25"/>
    <n v="2023"/>
  </r>
  <r>
    <s v="Knudtson"/>
    <s v="Alex"/>
    <x v="127"/>
    <n v="60"/>
    <n v="13"/>
    <n v="15"/>
    <n v="3"/>
    <n v="1"/>
    <n v="0"/>
    <n v="10"/>
    <n v="1"/>
    <n v="7"/>
    <n v="8"/>
    <n v="2"/>
    <n v="4"/>
    <n v="0.5"/>
    <n v="4"/>
    <n v="0.36599999999999999"/>
    <n v="0.33300000000000002"/>
    <n v="0.25"/>
    <n v="2023"/>
  </r>
  <r>
    <s v="Hall"/>
    <s v="Ty"/>
    <x v="137"/>
    <n v="46"/>
    <n v="5"/>
    <n v="12"/>
    <n v="2"/>
    <n v="0"/>
    <n v="0"/>
    <n v="6"/>
    <n v="0"/>
    <n v="7"/>
    <n v="10"/>
    <n v="1"/>
    <n v="2"/>
    <n v="0.5"/>
    <n v="0"/>
    <n v="0.35799999999999998"/>
    <n v="0.30399999999999999"/>
    <n v="0.26100000000000001"/>
    <n v="2023"/>
  </r>
  <r>
    <s v="Carlson"/>
    <s v="Drew"/>
    <x v="138"/>
    <n v="130"/>
    <n v="29"/>
    <n v="47"/>
    <n v="6"/>
    <n v="1"/>
    <n v="5"/>
    <n v="44"/>
    <n v="3"/>
    <n v="13"/>
    <n v="31"/>
    <n v="3"/>
    <n v="4"/>
    <n v="0.75"/>
    <n v="4"/>
    <n v="0.435"/>
    <n v="0.53800000000000003"/>
    <n v="0.36199999999999999"/>
    <n v="2023"/>
  </r>
  <r>
    <s v="Young"/>
    <s v="Talon"/>
    <x v="139"/>
    <n v="76"/>
    <n v="10"/>
    <n v="17"/>
    <n v="0"/>
    <n v="0"/>
    <n v="1"/>
    <n v="15"/>
    <n v="2"/>
    <n v="13"/>
    <n v="11"/>
    <n v="3"/>
    <n v="3"/>
    <n v="1"/>
    <n v="4"/>
    <n v="0.36599999999999999"/>
    <n v="0.26300000000000001"/>
    <n v="0.224"/>
    <n v="2023"/>
  </r>
  <r>
    <s v="Nace"/>
    <s v="Ethan"/>
    <x v="147"/>
    <n v="26"/>
    <n v="8"/>
    <n v="5"/>
    <n v="0"/>
    <n v="0"/>
    <n v="0"/>
    <n v="2"/>
    <n v="0"/>
    <n v="2"/>
    <n v="5"/>
    <n v="1"/>
    <n v="1"/>
    <n v="1"/>
    <n v="1"/>
    <n v="0.27600000000000002"/>
    <n v="0.192"/>
    <n v="0.192"/>
    <n v="2023"/>
  </r>
  <r>
    <s v="Salibi"/>
    <s v="Dominic"/>
    <x v="148"/>
    <n v="102"/>
    <n v="25"/>
    <n v="43"/>
    <n v="12"/>
    <n v="4"/>
    <n v="3"/>
    <n v="34"/>
    <n v="1"/>
    <n v="7"/>
    <n v="15"/>
    <n v="11"/>
    <n v="11"/>
    <n v="1"/>
    <n v="5"/>
    <n v="0.48199999999999998"/>
    <n v="0.70599999999999996"/>
    <n v="0.42199999999999999"/>
    <n v="2023"/>
  </r>
  <r>
    <s v="Hicks"/>
    <s v="Owen"/>
    <x v="149"/>
    <n v="55"/>
    <n v="14"/>
    <n v="18"/>
    <n v="0"/>
    <n v="0"/>
    <n v="0"/>
    <n v="7"/>
    <n v="1"/>
    <n v="11"/>
    <n v="8"/>
    <n v="3"/>
    <n v="6"/>
    <n v="0.5"/>
    <n v="1"/>
    <n v="0.44800000000000001"/>
    <n v="0.32700000000000001"/>
    <n v="0.32700000000000001"/>
    <n v="2023"/>
  </r>
  <r>
    <s v="Hodges"/>
    <s v="DJ"/>
    <x v="142"/>
    <n v="118"/>
    <n v="41"/>
    <n v="44"/>
    <n v="5"/>
    <n v="0"/>
    <n v="5"/>
    <n v="33"/>
    <n v="1"/>
    <n v="22"/>
    <n v="21"/>
    <n v="14"/>
    <n v="16"/>
    <n v="0.875"/>
    <n v="7"/>
    <n v="0.497"/>
    <n v="0.54200000000000004"/>
    <n v="0.373"/>
    <n v="2023"/>
  </r>
  <r>
    <s v="Waldschmidt"/>
    <s v="Max"/>
    <x v="143"/>
    <n v="63"/>
    <n v="12"/>
    <n v="21"/>
    <n v="5"/>
    <n v="0"/>
    <n v="0"/>
    <n v="15"/>
    <n v="2"/>
    <n v="10"/>
    <n v="14"/>
    <n v="6"/>
    <n v="8"/>
    <n v="0.75"/>
    <n v="0"/>
    <n v="0.42499999999999999"/>
    <n v="0.41299999999999998"/>
    <n v="0.33300000000000002"/>
    <n v="2023"/>
  </r>
  <r>
    <s v="Nugent"/>
    <s v="Raymond"/>
    <x v="150"/>
    <n v="7"/>
    <n v="0"/>
    <n v="1"/>
    <n v="0"/>
    <n v="0"/>
    <n v="0"/>
    <n v="1"/>
    <n v="0"/>
    <n v="0"/>
    <n v="4"/>
    <n v="0"/>
    <n v="0"/>
    <e v="#DIV/0!"/>
    <n v="0"/>
    <n v="0.14299999999999999"/>
    <n v="0.14299999999999999"/>
    <n v="0.14299999999999999"/>
    <n v="2023"/>
  </r>
  <r>
    <s v="Schroeder"/>
    <s v="Jaxton"/>
    <x v="151"/>
    <n v="87"/>
    <n v="23"/>
    <n v="22"/>
    <n v="4"/>
    <n v="2"/>
    <n v="3"/>
    <n v="12"/>
    <n v="1"/>
    <n v="19"/>
    <n v="36"/>
    <n v="10"/>
    <n v="11"/>
    <n v="0.90909090909090906"/>
    <n v="5"/>
    <n v="0.41399999999999998"/>
    <n v="0.44800000000000001"/>
    <n v="0.253"/>
    <n v="2023"/>
  </r>
  <r>
    <s v="Wetmore"/>
    <s v="Aidan"/>
    <x v="152"/>
    <n v="13"/>
    <n v="11"/>
    <n v="3"/>
    <n v="0"/>
    <n v="0"/>
    <n v="0"/>
    <n v="1"/>
    <n v="0"/>
    <n v="2"/>
    <n v="2"/>
    <n v="4"/>
    <n v="4"/>
    <n v="1"/>
    <n v="3"/>
    <n v="0.44400000000000001"/>
    <n v="0.23100000000000001"/>
    <n v="0.23100000000000001"/>
    <n v="2023"/>
  </r>
  <r>
    <s v="Drake"/>
    <s v="Cooper"/>
    <x v="130"/>
    <n v="9"/>
    <n v="0"/>
    <n v="2"/>
    <n v="0"/>
    <n v="0"/>
    <n v="0"/>
    <n v="1"/>
    <n v="0"/>
    <n v="1"/>
    <n v="4"/>
    <n v="0"/>
    <n v="0"/>
    <e v="#DIV/0!"/>
    <n v="0"/>
    <n v="0.3"/>
    <n v="0.222"/>
    <n v="0.222"/>
    <n v="2023"/>
  </r>
  <r>
    <s v="Mhoon-Lopez"/>
    <s v="Edgar"/>
    <x v="153"/>
    <n v="0"/>
    <n v="1"/>
    <n v="0"/>
    <n v="0"/>
    <n v="0"/>
    <n v="0"/>
    <n v="0"/>
    <n v="0"/>
    <n v="0"/>
    <n v="0"/>
    <n v="0"/>
    <n v="0"/>
    <e v="#DIV/0!"/>
    <n v="0"/>
    <n v="0"/>
    <n v="0"/>
    <n v="0"/>
    <n v="2023"/>
  </r>
  <r>
    <s v="Thein"/>
    <s v="Henry"/>
    <x v="154"/>
    <n v="1"/>
    <n v="0"/>
    <n v="0"/>
    <n v="0"/>
    <n v="0"/>
    <n v="0"/>
    <n v="0"/>
    <n v="0"/>
    <n v="0"/>
    <n v="0"/>
    <n v="0"/>
    <n v="0"/>
    <e v="#DIV/0!"/>
    <n v="0"/>
    <n v="0"/>
    <n v="0"/>
    <n v="0"/>
    <n v="2023"/>
  </r>
  <r>
    <s v="Garces"/>
    <s v="Christian"/>
    <x v="155"/>
    <n v="1"/>
    <n v="2"/>
    <n v="0"/>
    <n v="0"/>
    <n v="0"/>
    <n v="0"/>
    <n v="0"/>
    <n v="0"/>
    <n v="0"/>
    <n v="1"/>
    <n v="0"/>
    <n v="0"/>
    <e v="#DIV/0!"/>
    <n v="0"/>
    <n v="0"/>
    <n v="0"/>
    <n v="0"/>
    <n v="2023"/>
  </r>
  <r>
    <s v="Kueter"/>
    <s v="Sam"/>
    <x v="141"/>
    <n v="74"/>
    <n v="8"/>
    <n v="20"/>
    <n v="6"/>
    <n v="3"/>
    <n v="0"/>
    <n v="17"/>
    <n v="1"/>
    <n v="5"/>
    <n v="16"/>
    <n v="4"/>
    <n v="5"/>
    <n v="0.8"/>
    <n v="0"/>
    <n v="0.316"/>
    <n v="0.432"/>
    <n v="0.27"/>
    <n v="2023"/>
  </r>
  <r>
    <s v="Boevers"/>
    <s v="Johannes"/>
    <x v="156"/>
    <n v="1"/>
    <n v="0"/>
    <n v="0"/>
    <n v="0"/>
    <n v="0"/>
    <n v="0"/>
    <n v="0"/>
    <n v="0"/>
    <n v="0"/>
    <n v="1"/>
    <n v="0"/>
    <n v="0"/>
    <e v="#DIV/0!"/>
    <n v="0"/>
    <n v="0"/>
    <n v="0"/>
    <n v="0"/>
    <n v="2023"/>
  </r>
  <r>
    <s v="Kurtz"/>
    <s v="Kael"/>
    <x v="144"/>
    <n v="90"/>
    <n v="24"/>
    <n v="27"/>
    <n v="6"/>
    <n v="0"/>
    <n v="1"/>
    <n v="19"/>
    <n v="2"/>
    <n v="17"/>
    <n v="13"/>
    <n v="18"/>
    <n v="19"/>
    <n v="0.94736842105263153"/>
    <n v="5"/>
    <n v="0.438"/>
    <n v="0.4"/>
    <n v="0.3"/>
    <n v="2024"/>
  </r>
  <r>
    <s v="Mitchell"/>
    <s v="Jake"/>
    <x v="135"/>
    <n v="124"/>
    <n v="29"/>
    <n v="38"/>
    <n v="11"/>
    <n v="0"/>
    <n v="1"/>
    <n v="20"/>
    <n v="4"/>
    <n v="21"/>
    <n v="15"/>
    <n v="22"/>
    <n v="25"/>
    <n v="0.88"/>
    <n v="7"/>
    <n v="0.434"/>
    <n v="0.41899999999999998"/>
    <n v="0.30599999999999999"/>
    <n v="2024"/>
  </r>
  <r>
    <s v="Obermueller"/>
    <s v="Drake"/>
    <x v="157"/>
    <n v="123"/>
    <n v="22"/>
    <n v="38"/>
    <n v="6"/>
    <n v="2"/>
    <n v="0"/>
    <n v="23"/>
    <n v="8"/>
    <n v="19"/>
    <n v="16"/>
    <n v="22"/>
    <n v="27"/>
    <n v="0.81481481481481477"/>
    <n v="1"/>
    <n v="0.40600000000000003"/>
    <n v="0.39"/>
    <n v="0.309"/>
    <n v="2024"/>
  </r>
  <r>
    <s v="Meredith"/>
    <s v="Nicholas"/>
    <x v="158"/>
    <n v="1"/>
    <n v="0"/>
    <n v="0"/>
    <n v="0"/>
    <n v="0"/>
    <n v="0"/>
    <n v="0"/>
    <n v="0"/>
    <n v="0"/>
    <n v="0"/>
    <n v="0"/>
    <n v="0"/>
    <e v="#DIV/0!"/>
    <n v="0"/>
    <n v="0"/>
    <n v="0"/>
    <n v="0"/>
    <n v="2024"/>
  </r>
  <r>
    <s v="Newton"/>
    <s v="Carsen"/>
    <x v="145"/>
    <n v="71"/>
    <n v="15"/>
    <n v="13"/>
    <n v="1"/>
    <n v="0"/>
    <n v="0"/>
    <n v="7"/>
    <n v="2"/>
    <n v="12"/>
    <n v="21"/>
    <n v="12"/>
    <n v="14"/>
    <n v="0.8571428571428571"/>
    <n v="1"/>
    <n v="0.31"/>
    <n v="0.19700000000000001"/>
    <n v="0.183"/>
    <n v="2024"/>
  </r>
  <r>
    <s v="Wetmore"/>
    <s v="Aidan"/>
    <x v="152"/>
    <n v="56"/>
    <n v="2"/>
    <n v="10"/>
    <n v="3"/>
    <n v="0"/>
    <n v="0"/>
    <n v="9"/>
    <n v="2"/>
    <n v="10"/>
    <n v="19"/>
    <n v="2"/>
    <n v="2"/>
    <n v="1"/>
    <n v="2"/>
    <n v="0.32400000000000001"/>
    <n v="0.23200000000000001"/>
    <n v="0.17899999999999999"/>
    <n v="2024"/>
  </r>
  <r>
    <s v="Salibi"/>
    <s v="Dominic"/>
    <x v="148"/>
    <n v="87"/>
    <n v="13"/>
    <n v="21"/>
    <n v="7"/>
    <n v="1"/>
    <n v="2"/>
    <n v="16"/>
    <n v="2"/>
    <n v="7"/>
    <n v="12"/>
    <n v="7"/>
    <n v="9"/>
    <n v="0.77777777777777779"/>
    <n v="1"/>
    <n v="0.30499999999999999"/>
    <n v="0.41399999999999998"/>
    <n v="0.24099999999999999"/>
    <n v="2024"/>
  </r>
  <r>
    <s v="Nugent"/>
    <s v="Raymond"/>
    <x v="150"/>
    <n v="14"/>
    <n v="1"/>
    <n v="7"/>
    <n v="1"/>
    <n v="0"/>
    <n v="0"/>
    <n v="4"/>
    <n v="0"/>
    <n v="1"/>
    <n v="3"/>
    <n v="1"/>
    <n v="1"/>
    <n v="1"/>
    <n v="0"/>
    <n v="0.53300000000000003"/>
    <n v="0.57099999999999995"/>
    <n v="0.5"/>
    <n v="2024"/>
  </r>
  <r>
    <s v="Young"/>
    <s v="Talon"/>
    <x v="139"/>
    <n v="56"/>
    <n v="2"/>
    <n v="20"/>
    <n v="1"/>
    <n v="0"/>
    <n v="0"/>
    <n v="11"/>
    <n v="2"/>
    <n v="8"/>
    <n v="8"/>
    <n v="2"/>
    <n v="2"/>
    <n v="1"/>
    <n v="2"/>
    <n v="0.45500000000000002"/>
    <n v="0.375"/>
    <n v="0.35699999999999998"/>
    <n v="2024"/>
  </r>
  <r>
    <s v="Larson"/>
    <s v="Drew"/>
    <x v="140"/>
    <n v="16"/>
    <n v="9"/>
    <n v="1"/>
    <n v="1"/>
    <n v="0"/>
    <n v="0"/>
    <n v="1"/>
    <n v="1"/>
    <n v="4"/>
    <n v="7"/>
    <n v="10"/>
    <n v="10"/>
    <n v="1"/>
    <n v="1"/>
    <n v="0.28599999999999998"/>
    <n v="0.125"/>
    <n v="6.2E-2"/>
    <n v="2024"/>
  </r>
  <r>
    <s v="Nace"/>
    <s v="Ethan"/>
    <x v="147"/>
    <n v="95"/>
    <n v="21"/>
    <n v="22"/>
    <n v="7"/>
    <n v="1"/>
    <n v="0"/>
    <n v="6"/>
    <n v="8"/>
    <n v="11"/>
    <n v="15"/>
    <n v="9"/>
    <n v="11"/>
    <n v="0.81818181818181823"/>
    <n v="3"/>
    <n v="0.33"/>
    <n v="0.32600000000000001"/>
    <n v="0.23200000000000001"/>
    <n v="2024"/>
  </r>
  <r>
    <s v="Nye"/>
    <s v="Drew"/>
    <x v="159"/>
    <n v="6"/>
    <n v="0"/>
    <n v="1"/>
    <n v="0"/>
    <n v="0"/>
    <n v="0"/>
    <n v="1"/>
    <n v="0"/>
    <n v="1"/>
    <n v="2"/>
    <n v="0"/>
    <n v="0"/>
    <e v="#DIV/0!"/>
    <n v="0"/>
    <n v="0.28599999999999998"/>
    <n v="0.16700000000000001"/>
    <n v="0.16700000000000001"/>
    <n v="2024"/>
  </r>
  <r>
    <s v="Kistler"/>
    <s v="Blake"/>
    <x v="160"/>
    <n v="1"/>
    <n v="9"/>
    <n v="0"/>
    <n v="0"/>
    <n v="0"/>
    <n v="0"/>
    <n v="0"/>
    <n v="0"/>
    <n v="0"/>
    <n v="1"/>
    <n v="5"/>
    <n v="5"/>
    <n v="1"/>
    <n v="0"/>
    <n v="0"/>
    <n v="0"/>
    <n v="0"/>
    <n v="2024"/>
  </r>
  <r>
    <s v="Hicks"/>
    <s v="Owen"/>
    <x v="149"/>
    <n v="108"/>
    <n v="13"/>
    <n v="21"/>
    <n v="2"/>
    <n v="2"/>
    <n v="0"/>
    <n v="16"/>
    <n v="4"/>
    <n v="9"/>
    <n v="30"/>
    <n v="12"/>
    <n v="14"/>
    <n v="0.8571428571428571"/>
    <n v="2"/>
    <n v="0.26900000000000002"/>
    <n v="0.25"/>
    <n v="0.19400000000000001"/>
    <n v="2024"/>
  </r>
  <r>
    <s v="Heick"/>
    <s v="Blaine"/>
    <x v="161"/>
    <n v="0"/>
    <n v="0"/>
    <n v="0"/>
    <n v="0"/>
    <n v="0"/>
    <n v="0"/>
    <n v="0"/>
    <n v="0"/>
    <n v="0"/>
    <n v="0"/>
    <n v="2"/>
    <n v="2"/>
    <n v="1"/>
    <n v="0"/>
    <n v="0"/>
    <n v="0"/>
    <n v="0"/>
    <n v="2024"/>
  </r>
  <r>
    <s v="Waldschmidt"/>
    <s v="Max"/>
    <x v="143"/>
    <n v="63"/>
    <n v="10"/>
    <n v="16"/>
    <n v="3"/>
    <n v="0"/>
    <n v="1"/>
    <n v="20"/>
    <n v="3"/>
    <n v="15"/>
    <n v="14"/>
    <n v="1"/>
    <n v="2"/>
    <n v="0.5"/>
    <n v="2"/>
    <n v="0.41199999999999998"/>
    <n v="0.34899999999999998"/>
    <n v="0.254"/>
    <n v="2024"/>
  </r>
  <r>
    <s v="Weidner"/>
    <s v="Xander"/>
    <x v="162"/>
    <n v="5"/>
    <n v="0"/>
    <n v="1"/>
    <n v="0"/>
    <n v="0"/>
    <n v="0"/>
    <n v="0"/>
    <n v="0"/>
    <n v="0"/>
    <n v="1"/>
    <n v="0"/>
    <n v="0"/>
    <e v="#DIV/0!"/>
    <n v="0"/>
    <n v="0.2"/>
    <n v="0.2"/>
    <n v="0.2"/>
    <n v="2024"/>
  </r>
  <r>
    <s v="Schroeder"/>
    <s v="Jaxton"/>
    <x v="151"/>
    <n v="103"/>
    <n v="29"/>
    <n v="39"/>
    <n v="11"/>
    <n v="3"/>
    <n v="2"/>
    <n v="22"/>
    <n v="1"/>
    <n v="26"/>
    <n v="21"/>
    <n v="35"/>
    <n v="37"/>
    <n v="0.94594594594594594"/>
    <n v="1"/>
    <n v="0.50800000000000001"/>
    <n v="0.60199999999999998"/>
    <n v="0.379"/>
    <n v="2024"/>
  </r>
  <r>
    <s v="Sutherland"/>
    <s v="Parker"/>
    <x v="163"/>
    <n v="5"/>
    <n v="6"/>
    <n v="0"/>
    <n v="0"/>
    <n v="0"/>
    <n v="0"/>
    <n v="0"/>
    <n v="0"/>
    <n v="0"/>
    <n v="3"/>
    <n v="8"/>
    <n v="10"/>
    <n v="0.8"/>
    <n v="0"/>
    <n v="0"/>
    <n v="0"/>
    <n v="0"/>
    <n v="2024"/>
  </r>
  <r>
    <s v="Bell"/>
    <s v="Paxton"/>
    <x v="164"/>
    <n v="0"/>
    <n v="1"/>
    <n v="0"/>
    <n v="0"/>
    <n v="0"/>
    <n v="0"/>
    <n v="0"/>
    <n v="0"/>
    <n v="0"/>
    <n v="0"/>
    <n v="3"/>
    <n v="3"/>
    <n v="1"/>
    <n v="0"/>
    <n v="0"/>
    <n v="0"/>
    <n v="0"/>
    <n v="2024"/>
  </r>
  <r>
    <s v="Meredith"/>
    <s v="Zachary"/>
    <x v="165"/>
    <n v="2"/>
    <n v="0"/>
    <n v="0"/>
    <n v="0"/>
    <n v="0"/>
    <n v="0"/>
    <n v="1"/>
    <n v="0"/>
    <n v="1"/>
    <n v="0"/>
    <n v="1"/>
    <n v="1"/>
    <n v="1"/>
    <n v="1"/>
    <n v="0.5"/>
    <n v="0"/>
    <n v="0"/>
    <n v="2024"/>
  </r>
  <r>
    <s v="Kurtz"/>
    <s v="Kendall"/>
    <x v="166"/>
    <n v="1"/>
    <n v="1"/>
    <n v="1"/>
    <n v="0"/>
    <n v="0"/>
    <n v="0"/>
    <n v="1"/>
    <n v="1"/>
    <n v="1"/>
    <n v="0"/>
    <n v="0"/>
    <n v="0"/>
    <e v="#DIV/0!"/>
    <n v="0"/>
    <n v="1"/>
    <n v="1"/>
    <n v="1"/>
    <n v="2024"/>
  </r>
  <r>
    <s v="Panzer"/>
    <s v="Andrew"/>
    <x v="167"/>
    <n v="1"/>
    <n v="7"/>
    <n v="0"/>
    <n v="0"/>
    <n v="0"/>
    <n v="0"/>
    <n v="0"/>
    <n v="0"/>
    <n v="0"/>
    <n v="0"/>
    <n v="8"/>
    <n v="8"/>
    <n v="1"/>
    <n v="0"/>
    <n v="0"/>
    <n v="0"/>
    <n v="0"/>
    <n v="2024"/>
  </r>
  <r>
    <s v="Boevers"/>
    <s v="Johannes"/>
    <x v="156"/>
    <n v="1"/>
    <n v="0"/>
    <n v="0"/>
    <n v="0"/>
    <n v="0"/>
    <n v="0"/>
    <n v="0"/>
    <n v="1"/>
    <n v="0"/>
    <n v="1"/>
    <n v="0"/>
    <n v="0"/>
    <e v="#DIV/0!"/>
    <n v="0"/>
    <n v="0"/>
    <n v="0"/>
    <n v="0"/>
    <n v="2024"/>
  </r>
  <r>
    <s v="Nye"/>
    <s v="Drew"/>
    <x v="159"/>
    <n v="100"/>
    <n v="16"/>
    <n v="27"/>
    <n v="1"/>
    <n v="1"/>
    <n v="1"/>
    <n v="22"/>
    <n v="5"/>
    <n v="10"/>
    <n v="21"/>
    <n v="11"/>
    <n v="14"/>
    <n v="0.7857142857142857"/>
    <n v="6"/>
    <n v="0.371"/>
    <n v="0.33"/>
    <n v="0.27"/>
    <n v="2025"/>
  </r>
  <r>
    <s v="Kurtz"/>
    <s v="Kendall"/>
    <x v="166"/>
    <n v="34"/>
    <n v="5"/>
    <n v="11"/>
    <n v="2"/>
    <n v="0"/>
    <n v="0"/>
    <n v="7"/>
    <n v="2"/>
    <n v="5"/>
    <n v="5"/>
    <n v="4"/>
    <n v="4"/>
    <n v="1"/>
    <n v="2"/>
    <n v="0.439"/>
    <n v="0.38200000000000001"/>
    <n v="0.32400000000000001"/>
    <n v="2025"/>
  </r>
  <r>
    <s v="Obermueller"/>
    <s v="Drake"/>
    <x v="157"/>
    <n v="134"/>
    <n v="38"/>
    <n v="53"/>
    <n v="16"/>
    <n v="4"/>
    <n v="1"/>
    <n v="24"/>
    <n v="1"/>
    <n v="14"/>
    <n v="16"/>
    <n v="14"/>
    <n v="18"/>
    <n v="0.77777777777777779"/>
    <n v="9"/>
    <n v="0.48399999999999999"/>
    <n v="0.59699999999999998"/>
    <n v="0.39600000000000002"/>
    <n v="2025"/>
  </r>
  <r>
    <s v="Meredith"/>
    <s v="Nicholas"/>
    <x v="158"/>
    <n v="15"/>
    <n v="0"/>
    <n v="4"/>
    <n v="0"/>
    <n v="0"/>
    <n v="0"/>
    <n v="3"/>
    <n v="0"/>
    <n v="0"/>
    <n v="3"/>
    <n v="1"/>
    <n v="1"/>
    <n v="1"/>
    <n v="0"/>
    <n v="0.26700000000000002"/>
    <n v="0.26700000000000002"/>
    <n v="0.26700000000000002"/>
    <n v="2025"/>
  </r>
  <r>
    <s v="Vitense"/>
    <s v="Cal "/>
    <x v="168"/>
    <n v="8"/>
    <n v="3"/>
    <n v="3"/>
    <n v="1"/>
    <n v="0"/>
    <n v="0"/>
    <n v="3"/>
    <n v="0"/>
    <n v="1"/>
    <n v="2"/>
    <n v="0"/>
    <n v="0"/>
    <e v="#DIV/0!"/>
    <n v="1"/>
    <n v="0.5"/>
    <n v="0.5"/>
    <n v="0.375"/>
    <n v="2025"/>
  </r>
  <r>
    <s v="Bell"/>
    <s v="Paxton"/>
    <x v="164"/>
    <n v="99"/>
    <n v="21"/>
    <n v="32"/>
    <n v="5"/>
    <n v="1"/>
    <n v="5"/>
    <n v="21"/>
    <n v="4"/>
    <n v="5"/>
    <n v="24"/>
    <n v="25"/>
    <n v="27"/>
    <n v="0.92592592592592593"/>
    <n v="3"/>
    <n v="0.374"/>
    <n v="0.54500000000000004"/>
    <n v="0.32300000000000001"/>
    <n v="2025"/>
  </r>
  <r>
    <s v="Panzer"/>
    <s v="Andrew "/>
    <x v="167"/>
    <n v="38"/>
    <n v="13"/>
    <n v="9"/>
    <n v="3"/>
    <n v="0"/>
    <n v="0"/>
    <n v="6"/>
    <n v="1"/>
    <n v="4"/>
    <n v="10"/>
    <n v="10"/>
    <n v="13"/>
    <n v="0.76923076923076927"/>
    <n v="0"/>
    <n v="0.31"/>
    <n v="0.316"/>
    <n v="0.23699999999999999"/>
    <n v="2025"/>
  </r>
  <r>
    <s v="Salibi"/>
    <s v="Dominic"/>
    <x v="148"/>
    <n v="135"/>
    <n v="34"/>
    <n v="42"/>
    <n v="6"/>
    <n v="2"/>
    <n v="4"/>
    <n v="33"/>
    <n v="0"/>
    <n v="13"/>
    <n v="22"/>
    <n v="18"/>
    <n v="20"/>
    <n v="0.9"/>
    <n v="3"/>
    <n v="0.38400000000000001"/>
    <n v="0.47399999999999998"/>
    <n v="0.311"/>
    <n v="2025"/>
  </r>
  <r>
    <s v="Bowman"/>
    <s v="Adam"/>
    <x v="169"/>
    <n v="15"/>
    <n v="1"/>
    <n v="4"/>
    <n v="0"/>
    <n v="0"/>
    <n v="0"/>
    <n v="3"/>
    <n v="2"/>
    <n v="3"/>
    <n v="4"/>
    <n v="1"/>
    <n v="1"/>
    <n v="1"/>
    <n v="0"/>
    <n v="0.38900000000000001"/>
    <n v="0.26700000000000002"/>
    <n v="0.26700000000000002"/>
    <n v="2025"/>
  </r>
  <r>
    <s v="Heick"/>
    <s v="Blaine"/>
    <x v="161"/>
    <n v="97"/>
    <n v="21"/>
    <n v="28"/>
    <n v="4"/>
    <n v="0"/>
    <n v="2"/>
    <n v="16"/>
    <n v="2"/>
    <n v="7"/>
    <n v="23"/>
    <n v="11"/>
    <n v="15"/>
    <n v="0.73333333333333328"/>
    <n v="1"/>
    <n v="0.34300000000000003"/>
    <n v="0.39200000000000002"/>
    <n v="0.28899999999999998"/>
    <n v="2025"/>
  </r>
  <r>
    <s v="Birt"/>
    <s v="Henry"/>
    <x v="170"/>
    <n v="6"/>
    <n v="0"/>
    <n v="1"/>
    <n v="0"/>
    <n v="0"/>
    <n v="0"/>
    <n v="1"/>
    <n v="1"/>
    <n v="0"/>
    <n v="2"/>
    <n v="0"/>
    <n v="1"/>
    <n v="0"/>
    <n v="0"/>
    <n v="0.16700000000000001"/>
    <n v="0.16700000000000001"/>
    <n v="0.16700000000000001"/>
    <n v="2025"/>
  </r>
  <r>
    <s v="Klitgaard"/>
    <s v="Ben"/>
    <x v="171"/>
    <n v="7"/>
    <n v="2"/>
    <n v="1"/>
    <n v="0"/>
    <n v="0"/>
    <n v="0"/>
    <n v="1"/>
    <n v="0"/>
    <n v="2"/>
    <n v="0"/>
    <n v="0"/>
    <n v="0"/>
    <e v="#DIV/0!"/>
    <n v="0"/>
    <n v="0.33300000000000002"/>
    <n v="0.14299999999999999"/>
    <n v="0.14299999999999999"/>
    <n v="2025"/>
  </r>
  <r>
    <s v="Hicks"/>
    <s v="Owen"/>
    <x v="149"/>
    <n v="104"/>
    <n v="22"/>
    <n v="26"/>
    <n v="5"/>
    <n v="4"/>
    <n v="3"/>
    <n v="19"/>
    <n v="3"/>
    <n v="24"/>
    <n v="28"/>
    <n v="10"/>
    <n v="15"/>
    <n v="0.66666666666666663"/>
    <n v="7"/>
    <n v="0.42199999999999999"/>
    <n v="0.46200000000000002"/>
    <n v="0.25"/>
    <n v="2025"/>
  </r>
  <r>
    <s v="Young"/>
    <s v="Talon"/>
    <x v="139"/>
    <n v="75"/>
    <n v="1"/>
    <n v="23"/>
    <n v="4"/>
    <n v="0"/>
    <n v="0"/>
    <n v="16"/>
    <n v="3"/>
    <n v="9"/>
    <n v="5"/>
    <n v="0"/>
    <n v="0"/>
    <e v="#DIV/0!"/>
    <n v="5"/>
    <n v="0.41599999999999998"/>
    <n v="0.36"/>
    <n v="0.307"/>
    <n v="2025"/>
  </r>
  <r>
    <s v="Schroeder"/>
    <s v="Jaxton"/>
    <x v="151"/>
    <n v="114"/>
    <n v="31"/>
    <n v="29"/>
    <n v="8"/>
    <n v="1"/>
    <n v="3"/>
    <n v="16"/>
    <n v="3"/>
    <n v="25"/>
    <n v="25"/>
    <n v="24"/>
    <n v="27"/>
    <n v="0.88888888888888884"/>
    <n v="7"/>
    <n v="0.41799999999999998"/>
    <n v="0.42099999999999999"/>
    <n v="0.254"/>
    <n v="2025"/>
  </r>
  <r>
    <s v="Sutherland"/>
    <s v="Parker"/>
    <x v="163"/>
    <n v="80"/>
    <n v="23"/>
    <n v="29"/>
    <n v="5"/>
    <n v="0"/>
    <n v="2"/>
    <n v="17"/>
    <n v="1"/>
    <n v="4"/>
    <n v="14"/>
    <n v="13"/>
    <n v="14"/>
    <n v="0.9285714285714286"/>
    <n v="3"/>
    <n v="0.41399999999999998"/>
    <n v="0.5"/>
    <n v="0.36199999999999999"/>
    <n v="2025"/>
  </r>
  <r>
    <s v="Davis"/>
    <s v="Christopher"/>
    <x v="172"/>
    <n v="12"/>
    <n v="11"/>
    <n v="4"/>
    <n v="1"/>
    <n v="0"/>
    <n v="0"/>
    <n v="2"/>
    <n v="0"/>
    <n v="0"/>
    <n v="3"/>
    <n v="4"/>
    <n v="8"/>
    <n v="0.5"/>
    <n v="0"/>
    <n v="0.33300000000000002"/>
    <n v="0.41699999999999998"/>
    <n v="0.33300000000000002"/>
    <n v="2025"/>
  </r>
  <r>
    <s v="Meredith"/>
    <s v="Zachary"/>
    <x v="165"/>
    <n v="10"/>
    <n v="3"/>
    <n v="1"/>
    <n v="0"/>
    <n v="0"/>
    <n v="0"/>
    <n v="0"/>
    <n v="0"/>
    <n v="0"/>
    <n v="3"/>
    <n v="1"/>
    <n v="1"/>
    <n v="1"/>
    <n v="0"/>
    <n v="0.1"/>
    <n v="0.1"/>
    <n v="0.1"/>
    <n v="2025"/>
  </r>
  <r>
    <s v="Hall"/>
    <s v="Beau"/>
    <x v="173"/>
    <n v="0"/>
    <n v="2"/>
    <n v="0"/>
    <n v="0"/>
    <n v="0"/>
    <n v="0"/>
    <n v="0"/>
    <n v="0"/>
    <n v="0"/>
    <n v="0"/>
    <n v="0"/>
    <n v="0"/>
    <e v="#DIV/0!"/>
    <n v="0"/>
    <n v="0"/>
    <n v="0"/>
    <n v="0"/>
    <n v="2025"/>
  </r>
  <r>
    <s v="Willey"/>
    <s v="Kane"/>
    <x v="174"/>
    <n v="3"/>
    <n v="0"/>
    <n v="1"/>
    <n v="0"/>
    <n v="0"/>
    <n v="0"/>
    <n v="1"/>
    <n v="0"/>
    <n v="1"/>
    <n v="2"/>
    <n v="0"/>
    <n v="0"/>
    <e v="#DIV/0!"/>
    <n v="0"/>
    <n v="0.5"/>
    <n v="0.33300000000000002"/>
    <n v="0.33300000000000002"/>
    <n v="202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">
  <r>
    <s v="Dykes"/>
    <s v="Jacob"/>
    <x v="0"/>
    <n v="2"/>
    <n v="7"/>
    <n v="1"/>
    <n v="2"/>
    <n v="14.33"/>
    <n v="0"/>
    <n v="10"/>
    <n v="19"/>
    <n v="13"/>
    <n v="6.3503140265177951"/>
    <n v="8"/>
    <n v="6"/>
    <n v="9"/>
    <n v="57"/>
    <n v="0.17543859649122806"/>
    <n v="2017"/>
  </r>
  <r>
    <s v="Frantz"/>
    <s v="Bryce"/>
    <x v="1"/>
    <n v="6"/>
    <n v="12"/>
    <n v="4"/>
    <n v="1"/>
    <n v="42.33"/>
    <n v="3"/>
    <n v="40"/>
    <n v="22"/>
    <n v="16"/>
    <n v="2.6458776281596976"/>
    <n v="20"/>
    <n v="4"/>
    <n v="46"/>
    <n v="172"/>
    <n v="0.23255813953488372"/>
    <n v="2017"/>
  </r>
  <r>
    <s v="Geerdes"/>
    <s v="Jim"/>
    <x v="2"/>
    <n v="6"/>
    <n v="11"/>
    <n v="1"/>
    <n v="2"/>
    <n v="31"/>
    <n v="0"/>
    <n v="27"/>
    <n v="28"/>
    <n v="17"/>
    <n v="3.8387096774193545"/>
    <n v="31"/>
    <n v="5"/>
    <n v="21"/>
    <n v="120"/>
    <n v="0.22500000000000001"/>
    <n v="2017"/>
  </r>
  <r>
    <s v="Jones"/>
    <s v="Evan"/>
    <x v="3"/>
    <n v="1"/>
    <n v="4"/>
    <n v="1"/>
    <n v="0"/>
    <n v="5.67"/>
    <n v="0"/>
    <n v="4"/>
    <n v="4"/>
    <n v="2"/>
    <n v="2.4691358024691357"/>
    <n v="4"/>
    <n v="2"/>
    <n v="7"/>
    <n v="22"/>
    <n v="0.18181818181818182"/>
    <n v="2017"/>
  </r>
  <r>
    <s v="Max"/>
    <s v="Quenton"/>
    <x v="4"/>
    <n v="4"/>
    <n v="15"/>
    <n v="5"/>
    <n v="1"/>
    <n v="40.33"/>
    <n v="1"/>
    <n v="51"/>
    <n v="29"/>
    <n v="24"/>
    <n v="4.1656335234316888"/>
    <n v="10"/>
    <n v="5"/>
    <n v="19"/>
    <n v="173"/>
    <n v="0.2947976878612717"/>
    <n v="2017"/>
  </r>
  <r>
    <s v="McCleary"/>
    <s v="Brett"/>
    <x v="5"/>
    <n v="9"/>
    <n v="10"/>
    <n v="5"/>
    <n v="3"/>
    <n v="47.33"/>
    <n v="1"/>
    <n v="31"/>
    <n v="17"/>
    <n v="9"/>
    <n v="1.3310796534967251"/>
    <n v="21"/>
    <n v="4"/>
    <n v="68"/>
    <n v="167"/>
    <n v="0.18562874251497005"/>
    <n v="2017"/>
  </r>
  <r>
    <s v="Polfliet"/>
    <s v="Machlen"/>
    <x v="6"/>
    <n v="0"/>
    <n v="2"/>
    <n v="1"/>
    <n v="0"/>
    <n v="3"/>
    <n v="0"/>
    <n v="6"/>
    <n v="3"/>
    <n v="2"/>
    <n v="4.6666666666666661"/>
    <n v="0"/>
    <n v="1"/>
    <n v="1"/>
    <n v="17"/>
    <n v="0.35294117647058826"/>
    <n v="2017"/>
  </r>
  <r>
    <s v="Pugh"/>
    <s v="Levi"/>
    <x v="7"/>
    <n v="0"/>
    <n v="16"/>
    <n v="2"/>
    <n v="1"/>
    <n v="27.67"/>
    <n v="6"/>
    <n v="21"/>
    <n v="16"/>
    <n v="8"/>
    <n v="2.0238525478857969"/>
    <n v="17"/>
    <n v="3"/>
    <n v="32"/>
    <n v="104"/>
    <n v="0.20192307692307693"/>
    <n v="2017"/>
  </r>
  <r>
    <s v="Regennitter"/>
    <s v="Riley"/>
    <x v="8"/>
    <n v="8"/>
    <n v="10"/>
    <n v="5"/>
    <n v="1"/>
    <n v="43.67"/>
    <n v="0"/>
    <n v="48"/>
    <n v="23"/>
    <n v="12"/>
    <n v="1.9235172887565835"/>
    <n v="14"/>
    <n v="3"/>
    <n v="22"/>
    <n v="183"/>
    <n v="0.26229508196721313"/>
    <n v="2017"/>
  </r>
  <r>
    <s v="Reyhons"/>
    <s v="Travis"/>
    <x v="9"/>
    <n v="0"/>
    <n v="1"/>
    <n v="0"/>
    <n v="0"/>
    <n v="1.67"/>
    <n v="0"/>
    <n v="0"/>
    <n v="1"/>
    <n v="1"/>
    <n v="4.1916167664670665"/>
    <n v="2"/>
    <n v="2"/>
    <n v="1"/>
    <n v="4"/>
    <n v="0"/>
    <n v="2017"/>
  </r>
  <r>
    <s v="Threlkeld-Wiegand"/>
    <s v="Ry"/>
    <x v="10"/>
    <n v="1"/>
    <n v="1"/>
    <n v="1"/>
    <n v="0"/>
    <n v="5.67"/>
    <n v="0"/>
    <n v="14"/>
    <n v="7"/>
    <n v="7"/>
    <n v="8.6419753086419746"/>
    <n v="3"/>
    <n v="0"/>
    <n v="0"/>
    <n v="31"/>
    <n v="0.45161290322580644"/>
    <n v="2017"/>
  </r>
  <r>
    <s v="Stone"/>
    <s v="Zach"/>
    <x v="11"/>
    <n v="0"/>
    <n v="1"/>
    <n v="0"/>
    <n v="0"/>
    <n v="0.67"/>
    <n v="0"/>
    <n v="1"/>
    <n v="3"/>
    <n v="3"/>
    <n v="31.343283582089548"/>
    <n v="4"/>
    <n v="0"/>
    <n v="2"/>
    <n v="3"/>
    <n v="0.33333333333333331"/>
    <n v="2017"/>
  </r>
  <r>
    <s v="Villhauer"/>
    <s v="Roman"/>
    <x v="12"/>
    <n v="5"/>
    <n v="7"/>
    <n v="3"/>
    <n v="1"/>
    <n v="16.329999999999998"/>
    <n v="0"/>
    <n v="23"/>
    <n v="22"/>
    <n v="20"/>
    <n v="8.5731781996325775"/>
    <n v="17"/>
    <n v="1"/>
    <n v="15"/>
    <n v="72"/>
    <n v="0.31944444444444442"/>
    <n v="2017"/>
  </r>
  <r>
    <s v="Frantz"/>
    <s v="Bryce"/>
    <x v="1"/>
    <n v="9"/>
    <n v="11"/>
    <n v="3"/>
    <n v="3"/>
    <n v="53.33"/>
    <n v="0"/>
    <n v="51"/>
    <n v="21"/>
    <n v="12"/>
    <n v="1.5750984436527282"/>
    <n v="16"/>
    <n v="4"/>
    <n v="50"/>
    <n v="208"/>
    <n v="0.24519230769230768"/>
    <n v="2016"/>
  </r>
  <r>
    <s v="Ringen"/>
    <s v="Nile"/>
    <x v="13"/>
    <n v="5"/>
    <n v="16"/>
    <n v="4"/>
    <n v="4"/>
    <n v="49.67"/>
    <n v="2"/>
    <n v="65"/>
    <n v="37"/>
    <n v="27"/>
    <n v="3.805113750754983"/>
    <n v="10"/>
    <n v="5"/>
    <n v="37"/>
    <n v="215"/>
    <n v="0.30232558139534882"/>
    <n v="2016"/>
  </r>
  <r>
    <s v="Schnoebelen"/>
    <s v="Joey"/>
    <x v="14"/>
    <n v="7"/>
    <n v="11"/>
    <n v="2"/>
    <n v="3"/>
    <n v="44.33"/>
    <n v="0"/>
    <n v="51"/>
    <n v="32"/>
    <n v="24"/>
    <n v="3.7897586284683058"/>
    <n v="14"/>
    <n v="3"/>
    <n v="21"/>
    <n v="181"/>
    <n v="0.28176795580110497"/>
    <n v="2016"/>
  </r>
  <r>
    <s v="Regennitter"/>
    <s v="Riley"/>
    <x v="8"/>
    <n v="3"/>
    <n v="13"/>
    <n v="1"/>
    <n v="4"/>
    <n v="35.67"/>
    <n v="1"/>
    <n v="47"/>
    <n v="35"/>
    <n v="23"/>
    <n v="4.5135968601065324"/>
    <n v="18"/>
    <n v="1"/>
    <n v="30"/>
    <n v="155"/>
    <n v="0.3032258064516129"/>
    <n v="2016"/>
  </r>
  <r>
    <s v="McCleary"/>
    <s v="Brett"/>
    <x v="5"/>
    <n v="7"/>
    <n v="9"/>
    <n v="3"/>
    <n v="4"/>
    <n v="34"/>
    <n v="0"/>
    <n v="31"/>
    <n v="33"/>
    <n v="22"/>
    <n v="4.5294117647058822"/>
    <n v="35"/>
    <n v="3"/>
    <n v="44"/>
    <n v="135"/>
    <n v="0.22962962962962963"/>
    <n v="2016"/>
  </r>
  <r>
    <s v="Sass"/>
    <s v="Caleb"/>
    <x v="15"/>
    <n v="7"/>
    <n v="7"/>
    <n v="4"/>
    <n v="2"/>
    <n v="24"/>
    <n v="0"/>
    <n v="38"/>
    <n v="32"/>
    <n v="23"/>
    <n v="6.7083333333333339"/>
    <n v="15"/>
    <n v="5"/>
    <n v="13"/>
    <n v="104"/>
    <n v="0.36538461538461536"/>
    <n v="2016"/>
  </r>
  <r>
    <s v="Whitlow"/>
    <s v="Dominick"/>
    <x v="16"/>
    <n v="1"/>
    <n v="6"/>
    <n v="1"/>
    <n v="0"/>
    <n v="11.67"/>
    <n v="0"/>
    <n v="11"/>
    <n v="7"/>
    <n v="4"/>
    <n v="2.3993144815766922"/>
    <n v="9"/>
    <n v="1"/>
    <n v="8"/>
    <n v="46"/>
    <n v="0.2391304347826087"/>
    <n v="2016"/>
  </r>
  <r>
    <s v="Polfliet"/>
    <s v="Machlen"/>
    <x v="6"/>
    <n v="0"/>
    <n v="6"/>
    <n v="0"/>
    <n v="0"/>
    <n v="8.67"/>
    <n v="0"/>
    <n v="12"/>
    <n v="8"/>
    <n v="7"/>
    <n v="5.6516724336793542"/>
    <n v="4"/>
    <n v="0"/>
    <n v="5"/>
    <n v="39"/>
    <n v="0.30769230769230771"/>
    <n v="2016"/>
  </r>
  <r>
    <s v="Reyhons"/>
    <s v="Travis"/>
    <x v="9"/>
    <n v="0"/>
    <n v="3"/>
    <n v="0"/>
    <n v="0"/>
    <n v="3.67"/>
    <n v="1"/>
    <n v="6"/>
    <n v="4"/>
    <n v="3"/>
    <n v="5.7220708446866482"/>
    <n v="6"/>
    <n v="0"/>
    <n v="5"/>
    <n v="16"/>
    <n v="0.375"/>
    <n v="2016"/>
  </r>
  <r>
    <s v="Geerdes"/>
    <s v="Jim"/>
    <x v="2"/>
    <n v="0"/>
    <n v="2"/>
    <n v="0"/>
    <n v="0"/>
    <n v="3.33"/>
    <n v="0"/>
    <n v="2"/>
    <n v="2"/>
    <n v="2"/>
    <n v="4.2042042042042045"/>
    <n v="0"/>
    <n v="5"/>
    <n v="1"/>
    <n v="12"/>
    <n v="0.16666666666666666"/>
    <n v="2016"/>
  </r>
  <r>
    <s v="Mertens"/>
    <s v="Dylan"/>
    <x v="17"/>
    <n v="0"/>
    <n v="3"/>
    <n v="0"/>
    <n v="0"/>
    <n v="2.33"/>
    <n v="0"/>
    <n v="5"/>
    <n v="4"/>
    <n v="3"/>
    <n v="9.0128755364806867"/>
    <n v="0"/>
    <n v="0"/>
    <n v="1"/>
    <n v="12"/>
    <n v="0.41666666666666669"/>
    <n v="2016"/>
  </r>
  <r>
    <s v="Villhauer"/>
    <s v="Roman"/>
    <x v="12"/>
    <n v="1"/>
    <n v="1"/>
    <n v="0"/>
    <n v="1"/>
    <n v="2"/>
    <n v="0"/>
    <n v="6"/>
    <n v="7"/>
    <n v="5"/>
    <n v="17.5"/>
    <n v="2"/>
    <n v="0"/>
    <n v="1"/>
    <n v="8"/>
    <n v="0.75"/>
    <n v="2016"/>
  </r>
  <r>
    <s v="Stone"/>
    <s v="Zach"/>
    <x v="11"/>
    <n v="0"/>
    <n v="2"/>
    <n v="0"/>
    <n v="0"/>
    <n v="1.33"/>
    <n v="0"/>
    <n v="3"/>
    <n v="3"/>
    <n v="3"/>
    <n v="15.789473684210527"/>
    <n v="4"/>
    <n v="1"/>
    <n v="3"/>
    <n v="7"/>
    <n v="0.42857142857142855"/>
    <n v="2016"/>
  </r>
  <r>
    <s v="Berg"/>
    <s v="Bryan"/>
    <x v="18"/>
    <n v="0"/>
    <n v="1"/>
    <n v="0"/>
    <n v="0"/>
    <n v="1"/>
    <n v="0"/>
    <n v="2"/>
    <n v="3"/>
    <n v="0"/>
    <n v="0"/>
    <n v="1"/>
    <n v="0"/>
    <n v="0"/>
    <n v="6"/>
    <n v="0.33333333333333331"/>
    <n v="2016"/>
  </r>
  <r>
    <s v="Denninger"/>
    <s v="Michael"/>
    <x v="19"/>
    <n v="0"/>
    <n v="1"/>
    <n v="0"/>
    <n v="0"/>
    <n v="0.67"/>
    <n v="0"/>
    <n v="0"/>
    <n v="0"/>
    <n v="0"/>
    <n v="0"/>
    <n v="0"/>
    <n v="0"/>
    <n v="0"/>
    <n v="1"/>
    <n v="0"/>
    <n v="2016"/>
  </r>
  <r>
    <s v="Cotton"/>
    <s v="Brady"/>
    <x v="20"/>
    <n v="8"/>
    <n v="13"/>
    <n v="5"/>
    <n v="3"/>
    <n v="52.67"/>
    <n v="0"/>
    <n v="56"/>
    <n v="26"/>
    <n v="22"/>
    <n v="2.9238655781279665"/>
    <n v="21"/>
    <n v="2"/>
    <n v="32"/>
    <n v="208"/>
    <n v="0.26923076923076922"/>
    <n v="2015"/>
  </r>
  <r>
    <s v="Frantz"/>
    <s v="Bryce"/>
    <x v="1"/>
    <n v="8"/>
    <n v="14"/>
    <n v="6"/>
    <n v="1"/>
    <n v="51.33"/>
    <n v="1"/>
    <n v="44"/>
    <n v="20"/>
    <n v="13"/>
    <n v="1.7728423923631405"/>
    <n v="23"/>
    <n v="2"/>
    <n v="48"/>
    <n v="194"/>
    <n v="0.22680412371134021"/>
    <n v="2015"/>
  </r>
  <r>
    <s v="Schnoebelen"/>
    <s v="Joey"/>
    <x v="14"/>
    <n v="7"/>
    <n v="7"/>
    <n v="3"/>
    <n v="3"/>
    <n v="39.33"/>
    <n v="0"/>
    <n v="33"/>
    <n v="21"/>
    <n v="13"/>
    <n v="2.3137554030002545"/>
    <n v="15"/>
    <n v="2"/>
    <n v="20"/>
    <n v="148"/>
    <n v="0.22297297297297297"/>
    <n v="2015"/>
  </r>
  <r>
    <s v="Brennan"/>
    <s v="Ryan"/>
    <x v="21"/>
    <n v="3"/>
    <n v="15"/>
    <n v="2"/>
    <n v="1"/>
    <n v="34.33"/>
    <n v="0"/>
    <n v="40"/>
    <n v="18"/>
    <n v="17"/>
    <n v="3.4663559568890183"/>
    <n v="13"/>
    <n v="2"/>
    <n v="19"/>
    <n v="138"/>
    <n v="0.28985507246376813"/>
    <n v="2015"/>
  </r>
  <r>
    <s v="McCleary"/>
    <s v="Brett"/>
    <x v="5"/>
    <n v="4"/>
    <n v="8"/>
    <n v="1"/>
    <n v="2"/>
    <n v="27.33"/>
    <n v="0"/>
    <n v="32"/>
    <n v="17"/>
    <n v="15"/>
    <n v="3.8419319429198686"/>
    <n v="7"/>
    <n v="3"/>
    <n v="19"/>
    <n v="109"/>
    <n v="0.29357798165137616"/>
    <n v="2015"/>
  </r>
  <r>
    <s v="Ringen"/>
    <s v="Nile"/>
    <x v="13"/>
    <n v="4"/>
    <n v="7"/>
    <n v="0"/>
    <n v="3"/>
    <n v="25.33"/>
    <n v="0"/>
    <n v="31"/>
    <n v="21"/>
    <n v="15"/>
    <n v="4.145282273983419"/>
    <n v="15"/>
    <n v="2"/>
    <n v="14"/>
    <n v="104"/>
    <n v="0.29807692307692307"/>
    <n v="2015"/>
  </r>
  <r>
    <s v="Sueppel"/>
    <s v="Nick"/>
    <x v="22"/>
    <n v="0"/>
    <n v="11"/>
    <n v="3"/>
    <n v="2"/>
    <n v="22.67"/>
    <n v="3"/>
    <n v="12"/>
    <n v="12"/>
    <n v="11"/>
    <n v="3.396559329510366"/>
    <n v="13"/>
    <n v="8"/>
    <n v="30"/>
    <n v="77"/>
    <n v="0.15584415584415584"/>
    <n v="2015"/>
  </r>
  <r>
    <s v="Sass"/>
    <s v="Caleb"/>
    <x v="15"/>
    <n v="4"/>
    <n v="5"/>
    <n v="1"/>
    <n v="2"/>
    <n v="19.329999999999998"/>
    <n v="0"/>
    <n v="27"/>
    <n v="16"/>
    <n v="15"/>
    <n v="5.4319710294878432"/>
    <n v="4"/>
    <n v="1"/>
    <n v="15"/>
    <n v="87"/>
    <n v="0.31034482758620691"/>
    <n v="2015"/>
  </r>
  <r>
    <s v="Grace"/>
    <s v="Evan"/>
    <x v="23"/>
    <n v="0"/>
    <n v="6"/>
    <n v="0"/>
    <n v="0"/>
    <n v="4.67"/>
    <n v="0"/>
    <n v="6"/>
    <n v="7"/>
    <n v="2"/>
    <n v="2.9978586723768736"/>
    <n v="5"/>
    <n v="1"/>
    <n v="5"/>
    <n v="21"/>
    <n v="0.2857142857142857"/>
    <n v="2015"/>
  </r>
  <r>
    <s v="Regennitter"/>
    <s v="Riley"/>
    <x v="8"/>
    <n v="1"/>
    <n v="1"/>
    <n v="0"/>
    <n v="1"/>
    <n v="3"/>
    <n v="0"/>
    <n v="6"/>
    <n v="5"/>
    <n v="5"/>
    <n v="11.666666666666668"/>
    <n v="2"/>
    <n v="0"/>
    <n v="0"/>
    <n v="14"/>
    <n v="0.42857142857142855"/>
    <n v="2015"/>
  </r>
  <r>
    <s v="Kabat"/>
    <s v="Nathan"/>
    <x v="24"/>
    <n v="1"/>
    <n v="1"/>
    <n v="0"/>
    <n v="0"/>
    <n v="2.33"/>
    <n v="0"/>
    <n v="4"/>
    <n v="4"/>
    <n v="1"/>
    <n v="3.0042918454935625"/>
    <n v="3"/>
    <n v="0"/>
    <n v="1"/>
    <n v="14"/>
    <n v="0.2857142857142857"/>
    <n v="2015"/>
  </r>
  <r>
    <s v="Ringen"/>
    <s v="Nile"/>
    <x v="13"/>
    <n v="8"/>
    <n v="2"/>
    <n v="2"/>
    <n v="6"/>
    <n v="49"/>
    <n v="0"/>
    <n v="67"/>
    <n v="42"/>
    <n v="30"/>
    <n v="4.2857142857142856"/>
    <n v="17"/>
    <n v="3"/>
    <n v="29"/>
    <n v="215"/>
    <n v="0.3116279069767442"/>
    <n v="2014"/>
  </r>
  <r>
    <s v="Cotton"/>
    <s v="Brady"/>
    <x v="20"/>
    <n v="6"/>
    <n v="6"/>
    <n v="2"/>
    <n v="4"/>
    <n v="45.33"/>
    <n v="1"/>
    <n v="47"/>
    <n v="30"/>
    <n v="24"/>
    <n v="3.7061548643282594"/>
    <n v="21"/>
    <n v="5"/>
    <n v="32"/>
    <n v="178"/>
    <n v="0.2640449438202247"/>
    <n v="2014"/>
  </r>
  <r>
    <s v="Haring"/>
    <s v="Michael"/>
    <x v="25"/>
    <n v="8"/>
    <n v="1"/>
    <n v="0"/>
    <n v="7"/>
    <n v="41.33"/>
    <n v="0"/>
    <n v="50"/>
    <n v="44"/>
    <n v="28"/>
    <n v="4.7423179288652317"/>
    <n v="29"/>
    <n v="6"/>
    <n v="32"/>
    <n v="176"/>
    <n v="0.28409090909090912"/>
    <n v="2014"/>
  </r>
  <r>
    <s v="Forrester"/>
    <s v="Quinton"/>
    <x v="26"/>
    <n v="8"/>
    <n v="0"/>
    <n v="3"/>
    <n v="5"/>
    <n v="34"/>
    <n v="0"/>
    <n v="17"/>
    <n v="21"/>
    <n v="10"/>
    <n v="2.0588235294117649"/>
    <n v="36"/>
    <n v="5"/>
    <n v="65"/>
    <n v="119"/>
    <n v="0.14285714285714285"/>
    <n v="2014"/>
  </r>
  <r>
    <s v="LaFauce"/>
    <s v="Logan"/>
    <x v="27"/>
    <n v="3"/>
    <n v="8"/>
    <n v="1"/>
    <n v="2"/>
    <n v="24.33"/>
    <n v="1"/>
    <n v="24"/>
    <n v="25"/>
    <n v="19"/>
    <n v="5.466502260583642"/>
    <n v="24"/>
    <n v="5"/>
    <n v="17"/>
    <n v="100"/>
    <n v="0.24"/>
    <n v="2014"/>
  </r>
  <r>
    <s v="Sueppel"/>
    <s v="Nick"/>
    <x v="22"/>
    <n v="2"/>
    <n v="9"/>
    <n v="2"/>
    <n v="1"/>
    <n v="22.67"/>
    <n v="0"/>
    <n v="31"/>
    <n v="29"/>
    <n v="21"/>
    <n v="6.484340538156153"/>
    <n v="13"/>
    <n v="4"/>
    <n v="20"/>
    <n v="91"/>
    <n v="0.34065934065934067"/>
    <n v="2014"/>
  </r>
  <r>
    <s v="Arch"/>
    <s v="Joseph"/>
    <x v="28"/>
    <n v="5"/>
    <n v="2"/>
    <n v="1"/>
    <n v="2"/>
    <n v="14.33"/>
    <n v="0"/>
    <n v="29"/>
    <n v="22"/>
    <n v="21"/>
    <n v="10.258199581297976"/>
    <n v="13"/>
    <n v="1"/>
    <n v="3"/>
    <n v="72"/>
    <n v="0.40277777777777779"/>
    <n v="2014"/>
  </r>
  <r>
    <s v="McCleary"/>
    <s v="Brett"/>
    <x v="5"/>
    <n v="1"/>
    <n v="3"/>
    <n v="1"/>
    <n v="2"/>
    <n v="11.67"/>
    <n v="0"/>
    <n v="13"/>
    <n v="10"/>
    <n v="4"/>
    <n v="2.3993144815766922"/>
    <n v="2"/>
    <n v="0"/>
    <n v="9"/>
    <n v="49"/>
    <n v="0.26530612244897961"/>
    <n v="2014"/>
  </r>
  <r>
    <s v="Grace"/>
    <s v="Evan"/>
    <x v="23"/>
    <n v="0"/>
    <n v="4"/>
    <n v="0"/>
    <n v="0"/>
    <n v="10.33"/>
    <n v="0"/>
    <n v="13"/>
    <n v="13"/>
    <n v="10"/>
    <n v="6.7763794772507264"/>
    <n v="7"/>
    <n v="1"/>
    <n v="5"/>
    <n v="46"/>
    <n v="0.28260869565217389"/>
    <n v="2014"/>
  </r>
  <r>
    <s v="Brennan"/>
    <s v="Ryan"/>
    <x v="21"/>
    <n v="0"/>
    <n v="3"/>
    <n v="0"/>
    <n v="0"/>
    <n v="6.67"/>
    <n v="0"/>
    <n v="10"/>
    <n v="3"/>
    <n v="2"/>
    <n v="2.0989505247376314"/>
    <n v="1"/>
    <n v="2"/>
    <n v="1"/>
    <n v="29"/>
    <n v="0.34482758620689657"/>
    <n v="2014"/>
  </r>
  <r>
    <s v="Leigh"/>
    <s v="Dylan"/>
    <x v="29"/>
    <n v="0"/>
    <n v="2"/>
    <n v="0"/>
    <n v="0"/>
    <n v="2"/>
    <n v="0"/>
    <n v="5"/>
    <n v="4"/>
    <n v="4"/>
    <n v="14"/>
    <n v="3"/>
    <n v="0"/>
    <n v="1"/>
    <n v="11"/>
    <n v="0.45454545454545453"/>
    <n v="2014"/>
  </r>
  <r>
    <s v="Stika"/>
    <s v="Tyler"/>
    <x v="30"/>
    <n v="8"/>
    <n v="7"/>
    <n v="6"/>
    <n v="3"/>
    <n v="53.67"/>
    <n v="1"/>
    <n v="62"/>
    <n v="33"/>
    <n v="30"/>
    <n v="3.9128004471771942"/>
    <n v="13"/>
    <n v="4"/>
    <n v="38"/>
    <n v="235"/>
    <n v="0.26382978723404255"/>
    <n v="2013"/>
  </r>
  <r>
    <s v="Wieland"/>
    <s v="Mitch"/>
    <x v="31"/>
    <n v="4"/>
    <n v="8"/>
    <n v="2"/>
    <n v="2"/>
    <n v="36.67"/>
    <n v="0"/>
    <n v="38"/>
    <n v="26"/>
    <n v="21"/>
    <n v="4.0087264794109627"/>
    <n v="30"/>
    <n v="5"/>
    <n v="20"/>
    <n v="188"/>
    <n v="0.20212765957446807"/>
    <n v="2013"/>
  </r>
  <r>
    <s v="Kenney"/>
    <s v="Eric"/>
    <x v="32"/>
    <n v="8"/>
    <n v="0"/>
    <n v="3"/>
    <n v="3"/>
    <n v="36.33"/>
    <n v="0"/>
    <n v="41"/>
    <n v="22"/>
    <n v="21"/>
    <n v="4.0462427745664744"/>
    <n v="26"/>
    <n v="3"/>
    <n v="33"/>
    <n v="170"/>
    <n v="0.2411764705882353"/>
    <n v="2013"/>
  </r>
  <r>
    <s v="Mrstik"/>
    <s v="Sam"/>
    <x v="33"/>
    <n v="5"/>
    <n v="6"/>
    <n v="1"/>
    <n v="3"/>
    <n v="29"/>
    <n v="1"/>
    <n v="25"/>
    <n v="20"/>
    <n v="17"/>
    <n v="4.1034482758620685"/>
    <n v="24"/>
    <n v="9"/>
    <n v="19"/>
    <n v="143"/>
    <n v="0.17482517482517482"/>
    <n v="2013"/>
  </r>
  <r>
    <s v="Crosby"/>
    <s v="Josh"/>
    <x v="34"/>
    <n v="0"/>
    <n v="15"/>
    <n v="1"/>
    <n v="0"/>
    <n v="23.67"/>
    <n v="1"/>
    <n v="16"/>
    <n v="9"/>
    <n v="7"/>
    <n v="2.0701309674693702"/>
    <n v="11"/>
    <n v="4"/>
    <n v="19"/>
    <n v="102"/>
    <n v="0.15686274509803921"/>
    <n v="2013"/>
  </r>
  <r>
    <s v="Haring"/>
    <s v="Michael"/>
    <x v="25"/>
    <n v="5"/>
    <n v="3"/>
    <n v="1"/>
    <n v="3"/>
    <n v="22.67"/>
    <n v="0"/>
    <n v="25"/>
    <n v="29"/>
    <n v="26"/>
    <n v="8.0282311424790471"/>
    <n v="35"/>
    <n v="6"/>
    <n v="22"/>
    <n v="124"/>
    <n v="0.20161290322580644"/>
    <n v="2013"/>
  </r>
  <r>
    <s v="Goddard"/>
    <s v="Nate"/>
    <x v="35"/>
    <n v="4"/>
    <n v="7"/>
    <n v="3"/>
    <n v="2"/>
    <n v="19"/>
    <n v="0"/>
    <n v="40"/>
    <n v="36"/>
    <n v="32"/>
    <n v="11.789473684210526"/>
    <n v="14"/>
    <n v="3"/>
    <n v="12"/>
    <n v="114"/>
    <n v="0.35087719298245612"/>
    <n v="2013"/>
  </r>
  <r>
    <s v="Simpson"/>
    <s v="Grant"/>
    <x v="36"/>
    <n v="0"/>
    <n v="8"/>
    <n v="0"/>
    <n v="1"/>
    <n v="18.329999999999998"/>
    <n v="0"/>
    <n v="23"/>
    <n v="13"/>
    <n v="10"/>
    <n v="3.8188761593016918"/>
    <n v="5"/>
    <n v="2"/>
    <n v="10"/>
    <n v="84"/>
    <n v="0.27380952380952384"/>
    <n v="2013"/>
  </r>
  <r>
    <s v="Forrester"/>
    <s v="Quinton"/>
    <x v="26"/>
    <n v="4"/>
    <n v="2"/>
    <n v="0"/>
    <n v="4"/>
    <n v="5.33"/>
    <n v="0"/>
    <n v="8"/>
    <n v="14"/>
    <n v="11"/>
    <n v="14.446529080675422"/>
    <n v="16"/>
    <n v="0"/>
    <n v="8"/>
    <n v="40"/>
    <n v="0.2"/>
    <n v="2013"/>
  </r>
  <r>
    <s v="Arch"/>
    <s v="Joseph"/>
    <x v="28"/>
    <n v="0"/>
    <n v="3"/>
    <n v="0"/>
    <n v="0"/>
    <n v="4.67"/>
    <n v="0"/>
    <n v="10"/>
    <n v="9"/>
    <n v="7"/>
    <n v="10.492505353319057"/>
    <n v="2"/>
    <n v="0"/>
    <n v="3"/>
    <n v="27"/>
    <n v="0.37037037037037035"/>
    <n v="2013"/>
  </r>
  <r>
    <s v="Fountain"/>
    <s v="Jared"/>
    <x v="37"/>
    <n v="1"/>
    <n v="1"/>
    <n v="0"/>
    <n v="1"/>
    <n v="3.67"/>
    <n v="0"/>
    <n v="6"/>
    <n v="6"/>
    <n v="4"/>
    <n v="7.6294277929155321"/>
    <n v="1"/>
    <n v="2"/>
    <n v="1"/>
    <n v="21"/>
    <n v="0.2857142857142857"/>
    <n v="2013"/>
  </r>
  <r>
    <s v="Hasler"/>
    <s v="Mitch"/>
    <x v="38"/>
    <n v="0"/>
    <n v="1"/>
    <n v="0"/>
    <n v="0"/>
    <n v="1"/>
    <n v="0"/>
    <n v="1"/>
    <n v="5"/>
    <n v="2"/>
    <n v="14"/>
    <n v="1"/>
    <n v="1"/>
    <n v="0"/>
    <n v="11"/>
    <n v="9.0909090909090912E-2"/>
    <n v="2013"/>
  </r>
  <r>
    <s v="Kenney"/>
    <s v="Eric"/>
    <x v="32"/>
    <n v="10"/>
    <n v="3"/>
    <n v="7"/>
    <n v="2"/>
    <n v="50.666666666666664"/>
    <n v="0"/>
    <n v="45"/>
    <n v="40"/>
    <n v="24"/>
    <n v="3.3157894736842106"/>
    <n v="35"/>
    <n v="2"/>
    <n v="40"/>
    <n v="236"/>
    <n v="0.19067796610169491"/>
    <n v="2012"/>
  </r>
  <r>
    <s v="Stika"/>
    <s v="Tyler"/>
    <x v="30"/>
    <n v="8"/>
    <n v="5"/>
    <n v="5"/>
    <n v="2"/>
    <n v="49"/>
    <n v="1"/>
    <n v="55"/>
    <n v="41"/>
    <n v="30"/>
    <n v="4.2857142857142856"/>
    <n v="22"/>
    <n v="1"/>
    <n v="45"/>
    <n v="226"/>
    <n v="0.24336283185840707"/>
    <n v="2012"/>
  </r>
  <r>
    <s v="Wieland"/>
    <s v="Mitch"/>
    <x v="31"/>
    <n v="7"/>
    <n v="2"/>
    <n v="2"/>
    <n v="4"/>
    <n v="36.333333333333336"/>
    <n v="0"/>
    <n v="32"/>
    <n v="21"/>
    <n v="13"/>
    <n v="2.5045871559633026"/>
    <n v="25"/>
    <n v="0"/>
    <n v="19"/>
    <n v="163"/>
    <n v="0.19631901840490798"/>
    <n v="2012"/>
  </r>
  <r>
    <s v="Mrstik"/>
    <s v="Sam"/>
    <x v="33"/>
    <n v="7"/>
    <n v="4"/>
    <n v="3"/>
    <n v="0"/>
    <n v="34.666666666666664"/>
    <n v="0"/>
    <n v="47"/>
    <n v="30"/>
    <n v="21"/>
    <n v="4.2403846153846159"/>
    <n v="13"/>
    <n v="6"/>
    <n v="33"/>
    <n v="166"/>
    <n v="0.28313253012048195"/>
    <n v="2012"/>
  </r>
  <r>
    <s v="Duncan"/>
    <s v="Ryan"/>
    <x v="39"/>
    <n v="1"/>
    <n v="18"/>
    <n v="3"/>
    <n v="1"/>
    <n v="31"/>
    <n v="10"/>
    <n v="25"/>
    <n v="11"/>
    <n v="3"/>
    <n v="0.67741935483870963"/>
    <n v="11"/>
    <n v="0"/>
    <n v="43"/>
    <n v="133"/>
    <n v="0.18796992481203006"/>
    <n v="2012"/>
  </r>
  <r>
    <s v="Frakes"/>
    <s v="Jack"/>
    <x v="40"/>
    <n v="0"/>
    <n v="15"/>
    <n v="1"/>
    <n v="2"/>
    <n v="27"/>
    <n v="1"/>
    <n v="31"/>
    <n v="39"/>
    <n v="25"/>
    <n v="6.4814814814814818"/>
    <n v="17"/>
    <n v="1"/>
    <n v="12"/>
    <n v="141"/>
    <n v="0.21985815602836881"/>
    <n v="2012"/>
  </r>
  <r>
    <s v="Haring"/>
    <s v="Michael"/>
    <x v="25"/>
    <n v="6"/>
    <n v="1"/>
    <n v="2"/>
    <n v="1"/>
    <n v="22.666666666666668"/>
    <n v="0"/>
    <n v="23"/>
    <n v="32"/>
    <n v="27"/>
    <n v="8.3382352941176467"/>
    <n v="35"/>
    <n v="1"/>
    <n v="23"/>
    <n v="130"/>
    <n v="0.17692307692307693"/>
    <n v="2012"/>
  </r>
  <r>
    <s v="Simpson"/>
    <s v="Grant"/>
    <x v="36"/>
    <n v="1"/>
    <n v="6"/>
    <n v="1"/>
    <n v="2"/>
    <n v="12"/>
    <n v="0"/>
    <n v="18"/>
    <n v="15"/>
    <n v="12"/>
    <n v="7"/>
    <n v="6"/>
    <n v="2"/>
    <n v="1"/>
    <n v="69"/>
    <n v="0.2608695652173913"/>
    <n v="2012"/>
  </r>
  <r>
    <s v="Hasler"/>
    <s v="Mitch"/>
    <x v="38"/>
    <n v="0"/>
    <n v="4"/>
    <n v="0"/>
    <n v="0"/>
    <n v="3.6666666666666665"/>
    <n v="0"/>
    <n v="4"/>
    <n v="6"/>
    <n v="3"/>
    <n v="5.7272727272727275"/>
    <n v="4"/>
    <n v="1"/>
    <n v="4"/>
    <n v="25"/>
    <n v="0.16"/>
    <n v="2012"/>
  </r>
  <r>
    <s v="Crosby"/>
    <s v="Josh"/>
    <x v="34"/>
    <n v="0"/>
    <n v="1"/>
    <n v="0"/>
    <n v="0"/>
    <n v="1.6666666666666665"/>
    <n v="0"/>
    <n v="2"/>
    <n v="0"/>
    <n v="0"/>
    <n v="0"/>
    <n v="0"/>
    <n v="0"/>
    <n v="1"/>
    <n v="8"/>
    <n v="0.25"/>
    <n v="2012"/>
  </r>
  <r>
    <s v="Fountain"/>
    <s v="Jared"/>
    <x v="37"/>
    <n v="0"/>
    <n v="2"/>
    <n v="0"/>
    <n v="0"/>
    <n v="1"/>
    <n v="0"/>
    <n v="1"/>
    <n v="0"/>
    <n v="0"/>
    <n v="0"/>
    <n v="2"/>
    <n v="0"/>
    <n v="1"/>
    <n v="6"/>
    <n v="0.16666666666666666"/>
    <n v="2012"/>
  </r>
  <r>
    <s v="Alberhasky"/>
    <s v="Connor"/>
    <x v="41"/>
    <n v="8"/>
    <n v="12"/>
    <n v="6"/>
    <n v="3"/>
    <n v="59.666666666666664"/>
    <n v="3"/>
    <n v="43"/>
    <n v="28"/>
    <n v="17"/>
    <n v="1.9944134078212292"/>
    <n v="16"/>
    <n v="3"/>
    <n v="82"/>
    <n v="247"/>
    <n v="0.17408906882591094"/>
    <n v="2011"/>
  </r>
  <r>
    <s v="Mrstik"/>
    <s v="Sam"/>
    <x v="33"/>
    <n v="7"/>
    <n v="9"/>
    <n v="4"/>
    <n v="5"/>
    <n v="46.666666666666664"/>
    <n v="0"/>
    <n v="68"/>
    <n v="38"/>
    <n v="28"/>
    <n v="4.2"/>
    <n v="10"/>
    <n v="4"/>
    <n v="32"/>
    <n v="225"/>
    <n v="0.30222222222222223"/>
    <n v="2011"/>
  </r>
  <r>
    <s v="Hamm"/>
    <s v="Brent"/>
    <x v="42"/>
    <n v="8"/>
    <n v="9"/>
    <n v="2"/>
    <n v="6"/>
    <n v="39.666666666666664"/>
    <n v="0"/>
    <n v="59"/>
    <n v="55"/>
    <n v="38"/>
    <n v="6.7058823529411766"/>
    <n v="28"/>
    <n v="3"/>
    <n v="15"/>
    <n v="204"/>
    <n v="0.28921568627450983"/>
    <n v="2011"/>
  </r>
  <r>
    <s v="Prybil"/>
    <s v="Adam"/>
    <x v="43"/>
    <n v="7"/>
    <n v="8"/>
    <n v="1"/>
    <n v="4"/>
    <n v="36.666666666666664"/>
    <n v="0"/>
    <n v="31"/>
    <n v="30"/>
    <n v="18"/>
    <n v="3.4363636363636365"/>
    <n v="18"/>
    <n v="0"/>
    <n v="19"/>
    <n v="170"/>
    <n v="0.18235294117647058"/>
    <n v="2011"/>
  </r>
  <r>
    <s v="Duncan"/>
    <s v="Ryan"/>
    <x v="39"/>
    <n v="1"/>
    <n v="14"/>
    <n v="2"/>
    <n v="1"/>
    <n v="32"/>
    <n v="3"/>
    <n v="38"/>
    <n v="21"/>
    <n v="19"/>
    <n v="4.15625"/>
    <n v="8"/>
    <n v="4"/>
    <n v="35"/>
    <n v="145"/>
    <n v="0.2620689655172414"/>
    <n v="2011"/>
  </r>
  <r>
    <s v="Hartley"/>
    <s v="John"/>
    <x v="44"/>
    <n v="5"/>
    <n v="6"/>
    <n v="1"/>
    <n v="3"/>
    <n v="21.333333333333332"/>
    <n v="0"/>
    <n v="44"/>
    <n v="37"/>
    <n v="27"/>
    <n v="8.859375"/>
    <n v="10"/>
    <n v="1"/>
    <n v="17"/>
    <n v="124"/>
    <n v="0.35483870967741937"/>
    <n v="2011"/>
  </r>
  <r>
    <s v="Stika"/>
    <s v="Tyler"/>
    <x v="30"/>
    <n v="1"/>
    <n v="4"/>
    <n v="3"/>
    <n v="0"/>
    <n v="13.666666666666666"/>
    <n v="0"/>
    <n v="21"/>
    <n v="19"/>
    <n v="15"/>
    <n v="7.6829268292682933"/>
    <n v="12"/>
    <n v="0"/>
    <n v="6"/>
    <n v="79"/>
    <n v="0.26582278481012656"/>
    <n v="2011"/>
  </r>
  <r>
    <s v="Wieland"/>
    <s v="Mitch"/>
    <x v="31"/>
    <n v="0"/>
    <n v="4"/>
    <n v="0"/>
    <n v="0"/>
    <n v="8"/>
    <n v="0"/>
    <n v="8"/>
    <n v="4"/>
    <n v="2"/>
    <n v="1.75"/>
    <n v="0"/>
    <n v="0"/>
    <n v="3"/>
    <n v="34"/>
    <n v="0.23529411764705882"/>
    <n v="2011"/>
  </r>
  <r>
    <s v="Winegarden"/>
    <s v="Nate"/>
    <x v="45"/>
    <n v="2"/>
    <n v="2"/>
    <n v="1"/>
    <n v="0"/>
    <n v="7"/>
    <n v="0"/>
    <n v="11"/>
    <n v="10"/>
    <n v="7"/>
    <n v="7"/>
    <n v="5"/>
    <n v="0"/>
    <n v="3"/>
    <n v="39"/>
    <n v="0.28205128205128205"/>
    <n v="2011"/>
  </r>
  <r>
    <s v="Simpson"/>
    <s v="Grant"/>
    <x v="36"/>
    <n v="1"/>
    <n v="3"/>
    <n v="0"/>
    <n v="0"/>
    <n v="4"/>
    <n v="0"/>
    <n v="14"/>
    <n v="18"/>
    <n v="13"/>
    <n v="22.75"/>
    <n v="2"/>
    <n v="3"/>
    <n v="1"/>
    <n v="42"/>
    <n v="0.33333333333333331"/>
    <n v="2011"/>
  </r>
  <r>
    <s v="Alberhasky"/>
    <s v="Connor"/>
    <x v="41"/>
    <m/>
    <n v="10"/>
    <n v="3"/>
    <n v="4"/>
    <n v="46"/>
    <n v="1"/>
    <n v="40"/>
    <n v="27"/>
    <n v="12"/>
    <n v="1.826086956521739"/>
    <n v="11"/>
    <n v="4"/>
    <n v="40"/>
    <n v="205"/>
    <n v="0.1951219512195122"/>
    <n v="2010"/>
  </r>
  <r>
    <s v="Winegarden"/>
    <s v="Nate"/>
    <x v="45"/>
    <m/>
    <n v="9"/>
    <n v="2"/>
    <n v="1"/>
    <n v="25.666666666666668"/>
    <n v="0"/>
    <n v="25"/>
    <n v="20"/>
    <n v="18"/>
    <n v="4.9090909090909092"/>
    <n v="12"/>
    <n v="5"/>
    <n v="18"/>
    <n v="120"/>
    <n v="0.20833333333333334"/>
    <n v="2010"/>
  </r>
  <r>
    <s v="Tholen"/>
    <s v="Tucker"/>
    <x v="46"/>
    <m/>
    <n v="6"/>
    <n v="2"/>
    <n v="2"/>
    <n v="24"/>
    <n v="0"/>
    <n v="27"/>
    <n v="17"/>
    <n v="9"/>
    <n v="2.625"/>
    <n v="19"/>
    <n v="3"/>
    <n v="27"/>
    <n v="124"/>
    <n v="0.21774193548387097"/>
    <n v="2010"/>
  </r>
  <r>
    <s v="Loring"/>
    <s v="Logan"/>
    <x v="47"/>
    <m/>
    <n v="9"/>
    <n v="1"/>
    <n v="0"/>
    <n v="23"/>
    <n v="0"/>
    <n v="22"/>
    <n v="14"/>
    <n v="12"/>
    <n v="3.652173913043478"/>
    <n v="15"/>
    <n v="2"/>
    <n v="13"/>
    <n v="119"/>
    <n v="0.18487394957983194"/>
    <n v="2010"/>
  </r>
  <r>
    <s v="Prybil"/>
    <s v="Adam"/>
    <x v="43"/>
    <m/>
    <n v="5"/>
    <n v="2"/>
    <n v="2"/>
    <n v="23"/>
    <n v="0"/>
    <n v="23"/>
    <n v="17"/>
    <n v="12"/>
    <n v="3.652173913043478"/>
    <n v="9"/>
    <n v="1"/>
    <n v="10"/>
    <n v="105"/>
    <n v="0.21904761904761905"/>
    <n v="2010"/>
  </r>
  <r>
    <s v="Hamm"/>
    <s v="Brent"/>
    <x v="42"/>
    <m/>
    <n v="5"/>
    <n v="1"/>
    <n v="3"/>
    <n v="22.333333333333332"/>
    <n v="0"/>
    <n v="30"/>
    <n v="25"/>
    <n v="17"/>
    <n v="5.3283582089552244"/>
    <n v="14"/>
    <n v="3"/>
    <n v="7"/>
    <n v="113"/>
    <n v="0.26548672566371684"/>
    <n v="2010"/>
  </r>
  <r>
    <s v="Simpson"/>
    <s v="Grant"/>
    <x v="36"/>
    <m/>
    <n v="5"/>
    <n v="2"/>
    <n v="3"/>
    <n v="21.333333333333332"/>
    <n v="0"/>
    <n v="23"/>
    <n v="25"/>
    <n v="17"/>
    <n v="5.578125"/>
    <n v="15"/>
    <n v="5"/>
    <n v="11"/>
    <n v="114"/>
    <n v="0.20175438596491227"/>
    <n v="2010"/>
  </r>
  <r>
    <s v="Fleener"/>
    <s v="Karl"/>
    <x v="48"/>
    <m/>
    <n v="4"/>
    <n v="0"/>
    <n v="3"/>
    <n v="14"/>
    <n v="0"/>
    <n v="22"/>
    <n v="19"/>
    <n v="12"/>
    <n v="6"/>
    <n v="5"/>
    <n v="0"/>
    <n v="9"/>
    <n v="65"/>
    <n v="0.33846153846153848"/>
    <n v="2010"/>
  </r>
  <r>
    <s v="Yoder"/>
    <s v="Derek"/>
    <x v="49"/>
    <m/>
    <n v="5"/>
    <n v="3"/>
    <n v="0"/>
    <n v="11.666666666666666"/>
    <n v="2"/>
    <n v="7"/>
    <n v="2"/>
    <n v="1"/>
    <n v="0.6"/>
    <n v="3"/>
    <n v="0"/>
    <n v="3"/>
    <n v="44"/>
    <n v="0.15909090909090909"/>
    <n v="2010"/>
  </r>
  <r>
    <s v="Hansen"/>
    <s v="Coulten"/>
    <x v="50"/>
    <m/>
    <n v="5"/>
    <n v="0"/>
    <n v="1"/>
    <n v="9.3333333333333339"/>
    <n v="1"/>
    <n v="11"/>
    <n v="8"/>
    <n v="7"/>
    <n v="5.25"/>
    <n v="11"/>
    <n v="0"/>
    <n v="4"/>
    <n v="50"/>
    <n v="0.22"/>
    <n v="2010"/>
  </r>
  <r>
    <s v="Duncan"/>
    <s v="Ryan"/>
    <x v="39"/>
    <m/>
    <n v="3"/>
    <n v="0"/>
    <n v="0"/>
    <n v="5.666666666666667"/>
    <n v="0"/>
    <n v="8"/>
    <n v="4"/>
    <n v="3"/>
    <n v="3.7058823529411766"/>
    <n v="2"/>
    <n v="0"/>
    <n v="3"/>
    <n v="24"/>
    <n v="0.33333333333333331"/>
    <n v="2010"/>
  </r>
  <r>
    <s v="Mrstik"/>
    <s v="Sam"/>
    <x v="33"/>
    <m/>
    <n v="2"/>
    <n v="0"/>
    <n v="1"/>
    <n v="5"/>
    <n v="0"/>
    <n v="6"/>
    <n v="9"/>
    <n v="4"/>
    <n v="5.6000000000000005"/>
    <n v="6"/>
    <n v="1"/>
    <n v="2"/>
    <n v="28"/>
    <n v="0.21428571428571427"/>
    <n v="2010"/>
  </r>
  <r>
    <s v="Fleener"/>
    <s v="Karl"/>
    <x v="48"/>
    <n v="0"/>
    <n v="9"/>
    <n v="2"/>
    <n v="3"/>
    <n v="42"/>
    <n v="0"/>
    <n v="45"/>
    <n v="22"/>
    <n v="19"/>
    <n v="3.1666666666666665"/>
    <n v="15"/>
    <n v="0"/>
    <n v="14"/>
    <n v="177"/>
    <n v="0.25423728813559321"/>
    <n v="2009"/>
  </r>
  <r>
    <s v="Dorman"/>
    <s v="Patrick"/>
    <x v="51"/>
    <n v="0"/>
    <n v="7"/>
    <n v="2"/>
    <n v="3"/>
    <n v="36"/>
    <n v="0"/>
    <n v="40"/>
    <n v="32"/>
    <n v="25"/>
    <n v="4.8611111111111107"/>
    <n v="21"/>
    <n v="0"/>
    <n v="34"/>
    <n v="176"/>
    <n v="0.22727272727272727"/>
    <n v="2009"/>
  </r>
  <r>
    <s v="Riley"/>
    <s v="Phillip"/>
    <x v="52"/>
    <n v="0"/>
    <n v="11"/>
    <n v="5"/>
    <n v="2"/>
    <n v="31"/>
    <n v="0"/>
    <n v="42"/>
    <n v="23"/>
    <n v="18"/>
    <n v="4.064516129032258"/>
    <n v="10"/>
    <n v="0"/>
    <n v="21"/>
    <n v="145"/>
    <n v="0.28965517241379313"/>
    <n v="2009"/>
  </r>
  <r>
    <s v="Alberhasky"/>
    <s v="Connor"/>
    <x v="41"/>
    <n v="0"/>
    <n v="6"/>
    <n v="2"/>
    <n v="2"/>
    <n v="30"/>
    <n v="0"/>
    <n v="39"/>
    <n v="27"/>
    <n v="18"/>
    <n v="4.2"/>
    <n v="8"/>
    <n v="0"/>
    <n v="26"/>
    <n v="143"/>
    <n v="0.27272727272727271"/>
    <n v="2009"/>
  </r>
  <r>
    <s v="Hartley"/>
    <s v="John"/>
    <x v="44"/>
    <n v="0"/>
    <n v="7"/>
    <n v="1"/>
    <n v="5"/>
    <n v="26"/>
    <n v="0"/>
    <n v="53"/>
    <n v="46"/>
    <n v="33"/>
    <n v="8.8846153846153832"/>
    <n v="22"/>
    <n v="1"/>
    <n v="22"/>
    <n v="160"/>
    <n v="0.33124999999999999"/>
    <n v="2009"/>
  </r>
  <r>
    <s v="Noser"/>
    <s v="Rob"/>
    <x v="53"/>
    <n v="0"/>
    <n v="7"/>
    <n v="1"/>
    <n v="2"/>
    <n v="25.333333333333332"/>
    <n v="0"/>
    <n v="24"/>
    <n v="27"/>
    <n v="18"/>
    <n v="4.9736842105263159"/>
    <n v="29"/>
    <n v="7"/>
    <n v="20"/>
    <n v="117"/>
    <n v="0.20512820512820512"/>
    <n v="2009"/>
  </r>
  <r>
    <s v="Saeugling"/>
    <s v="Seth"/>
    <x v="54"/>
    <n v="0"/>
    <n v="11"/>
    <n v="1"/>
    <n v="0"/>
    <n v="22.666666666666668"/>
    <n v="0"/>
    <n v="30"/>
    <n v="18"/>
    <n v="11"/>
    <n v="3.3970588235294117"/>
    <n v="9"/>
    <n v="1"/>
    <n v="12"/>
    <n v="113"/>
    <n v="0.26548672566371684"/>
    <n v="2009"/>
  </r>
  <r>
    <s v="Tholen"/>
    <s v="Tucker"/>
    <x v="46"/>
    <n v="0"/>
    <n v="6"/>
    <n v="0"/>
    <n v="6"/>
    <n v="21.666666666666668"/>
    <n v="0"/>
    <n v="34"/>
    <n v="33"/>
    <n v="21"/>
    <n v="6.7846153846153845"/>
    <n v="23"/>
    <n v="1"/>
    <n v="16"/>
    <n v="140"/>
    <n v="0.24285714285714285"/>
    <n v="2009"/>
  </r>
  <r>
    <s v="Weno"/>
    <s v="Greg"/>
    <x v="55"/>
    <n v="0"/>
    <n v="2"/>
    <n v="0"/>
    <n v="0"/>
    <n v="2.6666666666666665"/>
    <n v="0"/>
    <n v="2"/>
    <n v="3"/>
    <n v="1"/>
    <n v="2.625"/>
    <n v="1"/>
    <n v="0"/>
    <n v="2"/>
    <n v="14"/>
    <n v="0.14285714285714285"/>
    <n v="2009"/>
  </r>
  <r>
    <s v="Chelf"/>
    <s v="John"/>
    <x v="56"/>
    <n v="0"/>
    <n v="2"/>
    <n v="0"/>
    <n v="0"/>
    <n v="2.6666666666666665"/>
    <n v="0"/>
    <n v="5"/>
    <n v="1"/>
    <n v="1"/>
    <n v="2.625"/>
    <n v="0"/>
    <n v="0"/>
    <n v="3"/>
    <n v="14"/>
    <n v="0.35714285714285715"/>
    <n v="2009"/>
  </r>
  <r>
    <s v="Derby"/>
    <s v="AJ"/>
    <x v="57"/>
    <n v="0"/>
    <n v="1"/>
    <n v="0"/>
    <n v="0"/>
    <n v="1"/>
    <n v="0"/>
    <n v="1"/>
    <n v="0"/>
    <n v="0"/>
    <n v="0"/>
    <n v="0"/>
    <n v="0"/>
    <n v="1"/>
    <n v="4"/>
    <n v="0.25"/>
    <n v="2009"/>
  </r>
  <r>
    <s v="Prybil"/>
    <s v="Adam"/>
    <x v="43"/>
    <n v="0"/>
    <n v="1"/>
    <n v="0"/>
    <n v="0"/>
    <n v="1"/>
    <n v="0"/>
    <n v="0"/>
    <n v="0"/>
    <n v="0"/>
    <n v="0"/>
    <n v="1"/>
    <n v="0"/>
    <n v="1"/>
    <n v="5"/>
    <n v="0"/>
    <n v="2009"/>
  </r>
  <r>
    <s v="Herzic"/>
    <s v="Brady"/>
    <x v="58"/>
    <n v="10"/>
    <n v="13"/>
    <n v="4"/>
    <n v="4"/>
    <n v="55.333333333333336"/>
    <n v="0"/>
    <n v="53"/>
    <n v="30"/>
    <n v="22"/>
    <n v="2.7831325301204819"/>
    <n v="22"/>
    <n v="9"/>
    <n v="40"/>
    <n v="209"/>
    <n v="0.25358851674641147"/>
    <n v="2018"/>
  </r>
  <r>
    <s v="Threlkeld-Wiegand"/>
    <s v="Ry"/>
    <x v="10"/>
    <n v="11"/>
    <n v="12"/>
    <n v="7"/>
    <n v="4"/>
    <n v="51.333333333333336"/>
    <n v="0"/>
    <n v="43"/>
    <n v="32"/>
    <n v="24"/>
    <n v="3.2727272727272725"/>
    <n v="46"/>
    <n v="8"/>
    <n v="55"/>
    <n v="188"/>
    <n v="0.22872340425531915"/>
    <n v="2018"/>
  </r>
  <r>
    <s v="Max"/>
    <s v="Quenton"/>
    <x v="4"/>
    <n v="8"/>
    <n v="13"/>
    <n v="6"/>
    <n v="4"/>
    <n v="47"/>
    <n v="0"/>
    <n v="44"/>
    <n v="29"/>
    <n v="14"/>
    <n v="2.0851063829787231"/>
    <n v="12"/>
    <n v="12"/>
    <n v="23"/>
    <n v="182"/>
    <n v="0.24175824175824176"/>
    <n v="2018"/>
  </r>
  <r>
    <s v="Jones"/>
    <s v="Evan"/>
    <x v="3"/>
    <n v="8"/>
    <n v="10"/>
    <n v="4"/>
    <n v="2"/>
    <n v="37.666666666666664"/>
    <n v="0"/>
    <n v="31"/>
    <n v="23"/>
    <n v="16"/>
    <n v="2.9734513274336285"/>
    <n v="21"/>
    <n v="9"/>
    <n v="18"/>
    <n v="137"/>
    <n v="0.22627737226277372"/>
    <n v="2018"/>
  </r>
  <r>
    <s v="Dykes"/>
    <s v="Jacob"/>
    <x v="0"/>
    <n v="0"/>
    <n v="17"/>
    <n v="1"/>
    <n v="1"/>
    <n v="25.333333333333332"/>
    <n v="3"/>
    <n v="27"/>
    <n v="23"/>
    <n v="16"/>
    <n v="4.4210526315789478"/>
    <n v="14"/>
    <n v="9"/>
    <n v="21"/>
    <n v="104"/>
    <n v="0.25961538461538464"/>
    <n v="2018"/>
  </r>
  <r>
    <s v="Alberhasky"/>
    <s v="JD"/>
    <x v="59"/>
    <n v="0"/>
    <n v="12"/>
    <n v="0"/>
    <n v="2"/>
    <n v="23.333333333333332"/>
    <n v="1"/>
    <n v="20"/>
    <n v="15"/>
    <n v="12"/>
    <n v="3.6000000000000005"/>
    <n v="8"/>
    <n v="6"/>
    <n v="11"/>
    <n v="86"/>
    <n v="0.23255813953488372"/>
    <n v="2018"/>
  </r>
  <r>
    <s v="Moore"/>
    <s v="Riley"/>
    <x v="60"/>
    <n v="3"/>
    <n v="7"/>
    <n v="0"/>
    <n v="1"/>
    <n v="14.666666666666666"/>
    <n v="0"/>
    <n v="13"/>
    <n v="17"/>
    <n v="14"/>
    <n v="6.6818181818181817"/>
    <n v="16"/>
    <n v="8"/>
    <n v="6"/>
    <n v="54"/>
    <n v="0.24074074074074073"/>
    <n v="2018"/>
  </r>
  <r>
    <s v="Clark"/>
    <s v="Kyle"/>
    <x v="61"/>
    <n v="2"/>
    <n v="3"/>
    <n v="2"/>
    <n v="0"/>
    <n v="13"/>
    <n v="0"/>
    <n v="7"/>
    <n v="5"/>
    <n v="3"/>
    <n v="1.6153846153846154"/>
    <n v="9"/>
    <n v="2"/>
    <n v="12"/>
    <n v="47"/>
    <n v="0.14893617021276595"/>
    <n v="2018"/>
  </r>
  <r>
    <s v="Hanrahan"/>
    <s v="Cade"/>
    <x v="62"/>
    <n v="0"/>
    <n v="4"/>
    <n v="0"/>
    <n v="0"/>
    <n v="7"/>
    <n v="0"/>
    <n v="14"/>
    <n v="10"/>
    <n v="5"/>
    <n v="5"/>
    <n v="6"/>
    <n v="3"/>
    <n v="3"/>
    <n v="36"/>
    <n v="0.3888888888888889"/>
    <n v="2018"/>
  </r>
  <r>
    <s v="Parker"/>
    <s v="Ben"/>
    <x v="63"/>
    <n v="0"/>
    <n v="3"/>
    <n v="0"/>
    <n v="0"/>
    <n v="4"/>
    <n v="0"/>
    <n v="6"/>
    <n v="6"/>
    <n v="4"/>
    <n v="7"/>
    <n v="3"/>
    <n v="3"/>
    <n v="2"/>
    <n v="20"/>
    <n v="0.3"/>
    <n v="2018"/>
  </r>
  <r>
    <s v="Kuepker"/>
    <s v="Zachary"/>
    <x v="64"/>
    <n v="0"/>
    <n v="1"/>
    <n v="0"/>
    <n v="0"/>
    <n v="1"/>
    <n v="0"/>
    <n v="4"/>
    <n v="4"/>
    <n v="4"/>
    <n v="28"/>
    <n v="2"/>
    <n v="0"/>
    <n v="1"/>
    <n v="7"/>
    <n v="0.5714285714285714"/>
    <n v="2018"/>
  </r>
  <r>
    <s v="Herzic"/>
    <s v="Brady"/>
    <x v="58"/>
    <n v="9"/>
    <n v="14"/>
    <s v="6"/>
    <n v="2"/>
    <n v="58"/>
    <n v="0"/>
    <n v="53"/>
    <n v="31"/>
    <n v="24"/>
    <n v="2.9"/>
    <n v="22"/>
    <n v="6"/>
    <n v="49"/>
    <n v="217"/>
    <n v="0.24399999999999999"/>
    <n v="2019"/>
  </r>
  <r>
    <s v="Bormann"/>
    <s v="Garrett"/>
    <x v="65"/>
    <n v="9"/>
    <n v="10"/>
    <s v="4"/>
    <n v="2"/>
    <n v="48.666666666666664"/>
    <n v="0"/>
    <n v="58"/>
    <n v="31"/>
    <n v="24"/>
    <n v="3.45"/>
    <n v="13"/>
    <n v="4"/>
    <n v="33"/>
    <n v="204"/>
    <n v="0.28399999999999997"/>
    <n v="2019"/>
  </r>
  <r>
    <s v="Hayden"/>
    <s v="Reese"/>
    <x v="66"/>
    <n v="4"/>
    <n v="12"/>
    <s v="6"/>
    <n v="2"/>
    <n v="40.666666666666664"/>
    <n v="1"/>
    <n v="40"/>
    <n v="19"/>
    <n v="13"/>
    <n v="2.2400000000000002"/>
    <n v="18"/>
    <n v="2"/>
    <n v="14"/>
    <n v="158"/>
    <n v="0.253"/>
    <n v="2019"/>
  </r>
  <r>
    <s v="Threlkeld-Wiegand"/>
    <s v="Ry"/>
    <x v="10"/>
    <n v="11"/>
    <n v="11"/>
    <s v="2"/>
    <n v="5"/>
    <n v="40.333333333333336"/>
    <n v="0"/>
    <n v="36"/>
    <n v="42"/>
    <n v="35"/>
    <n v="6.07"/>
    <n v="41"/>
    <n v="9"/>
    <n v="34"/>
    <n v="156"/>
    <n v="0.23100000000000001"/>
    <n v="2019"/>
  </r>
  <r>
    <s v="Alberhasky"/>
    <s v="JD"/>
    <x v="59"/>
    <n v="0"/>
    <n v="7"/>
    <s v="0"/>
    <n v="1"/>
    <n v="17.666666666666668"/>
    <n v="0"/>
    <n v="18"/>
    <n v="13"/>
    <n v="8"/>
    <n v="3.17"/>
    <n v="10"/>
    <n v="0"/>
    <n v="18"/>
    <n v="68"/>
    <n v="0.26500000000000001"/>
    <n v="2019"/>
  </r>
  <r>
    <s v="Mitchell"/>
    <s v="Gable"/>
    <x v="67"/>
    <n v="0"/>
    <n v="8"/>
    <s v="1"/>
    <n v="1"/>
    <n v="17.333333333333332"/>
    <n v="0"/>
    <n v="17"/>
    <n v="10"/>
    <n v="8"/>
    <n v="3.23"/>
    <n v="10"/>
    <n v="4"/>
    <n v="22"/>
    <n v="65"/>
    <n v="0.26200000000000001"/>
    <n v="2019"/>
  </r>
  <r>
    <s v="Klosterman"/>
    <s v="John"/>
    <x v="68"/>
    <n v="3"/>
    <n v="3"/>
    <s v="3"/>
    <n v="0"/>
    <n v="16"/>
    <n v="0"/>
    <n v="9"/>
    <n v="6"/>
    <n v="6"/>
    <n v="2.63"/>
    <n v="10"/>
    <n v="0"/>
    <n v="10"/>
    <n v="51"/>
    <n v="0.17599999999999999"/>
    <n v="2019"/>
  </r>
  <r>
    <s v="Lewers"/>
    <s v="Sam"/>
    <x v="69"/>
    <n v="0"/>
    <n v="10"/>
    <s v="0"/>
    <n v="1"/>
    <n v="15.333333333333334"/>
    <n v="2"/>
    <n v="19"/>
    <n v="11"/>
    <n v="8"/>
    <n v="3.65"/>
    <n v="5"/>
    <n v="0"/>
    <n v="8"/>
    <n v="62"/>
    <n v="0.30599999999999999"/>
    <n v="2019"/>
  </r>
  <r>
    <s v="Dickerson"/>
    <s v="Dustin"/>
    <x v="70"/>
    <n v="2"/>
    <n v="8"/>
    <s v="0"/>
    <n v="1"/>
    <n v="10"/>
    <n v="1"/>
    <n v="7"/>
    <n v="7"/>
    <n v="5"/>
    <n v="3.5"/>
    <n v="11"/>
    <n v="1"/>
    <n v="10"/>
    <n v="33"/>
    <n v="0.21199999999999999"/>
    <n v="2019"/>
  </r>
  <r>
    <s v="Clark"/>
    <s v="Kyle"/>
    <x v="61"/>
    <n v="1"/>
    <n v="1"/>
    <s v="1"/>
    <n v="0"/>
    <n v="5"/>
    <n v="0"/>
    <n v="7"/>
    <n v="2"/>
    <n v="2"/>
    <n v="2.8"/>
    <n v="1"/>
    <n v="1"/>
    <n v="2"/>
    <n v="19"/>
    <n v="0.36799999999999999"/>
    <n v="2019"/>
  </r>
  <r>
    <s v="Obermueller"/>
    <s v="Cade"/>
    <x v="71"/>
    <n v="1"/>
    <n v="1"/>
    <s v="1"/>
    <n v="0"/>
    <n v="3"/>
    <n v="0"/>
    <n v="2"/>
    <n v="4"/>
    <n v="2"/>
    <n v="4.67"/>
    <n v="1"/>
    <n v="2"/>
    <n v="2"/>
    <n v="12"/>
    <n v="0.16700000000000001"/>
    <n v="2019"/>
  </r>
  <r>
    <s v="Hanrahan"/>
    <s v="Cade"/>
    <x v="62"/>
    <n v="0"/>
    <n v="2"/>
    <s v="1"/>
    <n v="0"/>
    <n v="2"/>
    <n v="0"/>
    <n v="0"/>
    <n v="0"/>
    <n v="0"/>
    <n v="0"/>
    <n v="1"/>
    <n v="0"/>
    <n v="2"/>
    <n v="6"/>
    <n v="0"/>
    <n v="2019"/>
  </r>
  <r>
    <s v="Kennedy"/>
    <s v="Jay"/>
    <x v="72"/>
    <n v="1"/>
    <n v="1"/>
    <s v="0"/>
    <n v="1"/>
    <n v="1.3333333333333333"/>
    <n v="0"/>
    <n v="0"/>
    <n v="2"/>
    <n v="0"/>
    <n v="0"/>
    <n v="6"/>
    <n v="0"/>
    <n v="1"/>
    <n v="3"/>
    <n v="0"/>
    <n v="2019"/>
  </r>
  <r>
    <s v="McComas"/>
    <s v="Liam"/>
    <x v="73"/>
    <n v="0"/>
    <n v="1"/>
    <s v="0"/>
    <n v="0"/>
    <n v="1"/>
    <n v="1"/>
    <n v="0"/>
    <n v="0"/>
    <n v="0"/>
    <n v="0"/>
    <n v="3"/>
    <n v="0"/>
    <n v="1"/>
    <n v="3"/>
    <n v="0"/>
    <n v="2019"/>
  </r>
  <r>
    <s v="Moore"/>
    <s v="Riley"/>
    <x v="60"/>
    <n v="0"/>
    <n v="1"/>
    <s v="0"/>
    <n v="0"/>
    <n v="0.33333333333333331"/>
    <n v="0"/>
    <n v="0"/>
    <n v="3"/>
    <n v="3"/>
    <n v="63"/>
    <n v="3"/>
    <n v="1"/>
    <n v="0"/>
    <n v="1"/>
    <n v="0"/>
    <n v="2019"/>
  </r>
  <r>
    <s v="Hayden"/>
    <s v="Reese"/>
    <x v="66"/>
    <n v="2"/>
    <n v="7"/>
    <n v="3"/>
    <n v="2"/>
    <n v="28.66"/>
    <n v="1"/>
    <n v="27"/>
    <n v="12"/>
    <n v="8"/>
    <n v="1.95"/>
    <n v="9"/>
    <n v="5"/>
    <n v="11"/>
    <n v="110"/>
    <n v="0.245"/>
    <n v="2020"/>
  </r>
  <r>
    <s v="Bormann"/>
    <s v="Garrett"/>
    <x v="65"/>
    <n v="4"/>
    <n v="4"/>
    <n v="2"/>
    <n v="2"/>
    <n v="18.66"/>
    <m/>
    <n v="23"/>
    <n v="14"/>
    <n v="10"/>
    <n v="3.75"/>
    <n v="5"/>
    <n v="2"/>
    <n v="9"/>
    <n v="74"/>
    <n v="0.311"/>
    <n v="2020"/>
  </r>
  <r>
    <s v="Seaton"/>
    <s v="Carter"/>
    <x v="74"/>
    <n v="1"/>
    <n v="5"/>
    <n v="1"/>
    <n v="0"/>
    <n v="8"/>
    <m/>
    <n v="4"/>
    <n v="2"/>
    <n v="2"/>
    <n v="1.75"/>
    <n v="3"/>
    <n v="2"/>
    <n v="4"/>
    <n v="26"/>
    <n v="0.154"/>
    <n v="2020"/>
  </r>
  <r>
    <s v="Cotton"/>
    <s v="Garet"/>
    <x v="75"/>
    <n v="0"/>
    <n v="1"/>
    <n v="0"/>
    <n v="0"/>
    <n v="0.33"/>
    <m/>
    <n v="2"/>
    <n v="3"/>
    <n v="3"/>
    <n v="63"/>
    <n v="2"/>
    <n v="0"/>
    <n v="0"/>
    <n v="3"/>
    <n v="0.66700000000000004"/>
    <n v="2020"/>
  </r>
  <r>
    <s v="Mitchell"/>
    <s v="Gable"/>
    <x v="67"/>
    <n v="0"/>
    <n v="3"/>
    <n v="0"/>
    <n v="0"/>
    <n v="1.67"/>
    <m/>
    <n v="4"/>
    <n v="3"/>
    <n v="3"/>
    <n v="12.6"/>
    <n v="3"/>
    <n v="0"/>
    <n v="2"/>
    <n v="9"/>
    <n v="0.44400000000000001"/>
    <n v="2020"/>
  </r>
  <r>
    <s v="Clark"/>
    <s v="Kyle"/>
    <x v="61"/>
    <n v="3"/>
    <n v="3"/>
    <n v="2"/>
    <n v="0"/>
    <n v="16.329999999999998"/>
    <m/>
    <n v="12"/>
    <n v="4"/>
    <n v="4"/>
    <n v="1.71"/>
    <n v="9"/>
    <n v="3"/>
    <n v="10"/>
    <n v="55"/>
    <n v="0.218"/>
    <n v="2020"/>
  </r>
  <r>
    <s v="Obermueller"/>
    <s v="Cade"/>
    <x v="71"/>
    <n v="7"/>
    <n v="7"/>
    <n v="2"/>
    <n v="2"/>
    <n v="24.33"/>
    <m/>
    <n v="12"/>
    <n v="16"/>
    <n v="13"/>
    <n v="3.74"/>
    <n v="20"/>
    <n v="8"/>
    <n v="27"/>
    <n v="80"/>
    <n v="0.15"/>
    <n v="2020"/>
  </r>
  <r>
    <s v="Sanders"/>
    <s v="Joaquin"/>
    <x v="76"/>
    <n v="0"/>
    <n v="1"/>
    <n v="0"/>
    <n v="0"/>
    <n v="1.66"/>
    <m/>
    <n v="1"/>
    <n v="0"/>
    <n v="0"/>
    <n v="0"/>
    <n v="0"/>
    <n v="0"/>
    <n v="1"/>
    <n v="6"/>
    <n v="0.16700000000000001"/>
    <n v="2020"/>
  </r>
  <r>
    <s v="Smith"/>
    <s v="Egan"/>
    <x v="77"/>
    <n v="3"/>
    <n v="5"/>
    <n v="1"/>
    <n v="3"/>
    <n v="17.66"/>
    <m/>
    <n v="16"/>
    <n v="14"/>
    <n v="9"/>
    <n v="3.57"/>
    <n v="5"/>
    <n v="2"/>
    <n v="12"/>
    <n v="71"/>
    <n v="0.22500000000000001"/>
    <n v="2020"/>
  </r>
  <r>
    <s v="Kriz"/>
    <s v="James"/>
    <x v="78"/>
    <n v="0"/>
    <n v="3"/>
    <n v="0"/>
    <n v="0"/>
    <n v="3.33"/>
    <m/>
    <n v="2"/>
    <n v="1"/>
    <n v="0"/>
    <n v="0"/>
    <n v="1"/>
    <n v="2"/>
    <n v="1"/>
    <n v="11"/>
    <n v="0.182"/>
    <n v="2020"/>
  </r>
  <r>
    <s v="Knudtson"/>
    <s v="Alex"/>
    <x v="79"/>
    <n v="0"/>
    <n v="2"/>
    <n v="0"/>
    <n v="0"/>
    <n v="7.33"/>
    <m/>
    <n v="9"/>
    <n v="5"/>
    <n v="4"/>
    <n v="3.82"/>
    <n v="4"/>
    <n v="2"/>
    <n v="5"/>
    <n v="28"/>
    <n v="0.32100000000000001"/>
    <n v="2020"/>
  </r>
  <r>
    <s v="Obermueller"/>
    <s v="Cade"/>
    <x v="71"/>
    <n v="7"/>
    <n v="6"/>
    <s v="4"/>
    <n v="1"/>
    <n v="29.67"/>
    <n v="0"/>
    <n v="11"/>
    <n v="10"/>
    <n v="7"/>
    <n v="1.65"/>
    <n v="19"/>
    <n v="8"/>
    <n v="36"/>
    <n v="100"/>
    <n v="0.11"/>
    <n v="2021"/>
  </r>
  <r>
    <s v="Newton"/>
    <s v="Carter"/>
    <x v="80"/>
    <n v="2"/>
    <n v="0"/>
    <s v="1"/>
    <n v="0"/>
    <n v="3.33"/>
    <n v="0"/>
    <n v="6"/>
    <n v="4"/>
    <n v="3"/>
    <n v="6.3"/>
    <n v="2"/>
    <n v="0"/>
    <n v="6"/>
    <n v="17"/>
    <n v="0.35299999999999998"/>
    <n v="2021"/>
  </r>
  <r>
    <s v="Knudtson"/>
    <s v="Alex"/>
    <x v="79"/>
    <n v="9"/>
    <n v="6"/>
    <s v="5"/>
    <n v="1"/>
    <n v="40.67"/>
    <n v="0"/>
    <n v="27"/>
    <n v="12"/>
    <n v="8"/>
    <n v="1.38"/>
    <n v="17"/>
    <n v="9"/>
    <n v="32"/>
    <n v="154"/>
    <n v="0.17499999999999999"/>
    <n v="2021"/>
  </r>
  <r>
    <s v="Seaton"/>
    <s v="Carter"/>
    <x v="74"/>
    <n v="11"/>
    <n v="3"/>
    <s v="2"/>
    <n v="2"/>
    <n v="31"/>
    <n v="1"/>
    <n v="29"/>
    <n v="14"/>
    <n v="11"/>
    <n v="2.48"/>
    <n v="12"/>
    <n v="10"/>
    <n v="22"/>
    <n v="116"/>
    <n v="0.25"/>
    <n v="2021"/>
  </r>
  <r>
    <s v="Carrell"/>
    <s v="Jack"/>
    <x v="81"/>
    <n v="1"/>
    <n v="0"/>
    <s v="0"/>
    <n v="0"/>
    <n v="0.33"/>
    <n v="0"/>
    <n v="0"/>
    <n v="0"/>
    <n v="0"/>
    <n v="0"/>
    <n v="0"/>
    <n v="0"/>
    <n v="1"/>
    <n v="1"/>
    <n v="0"/>
    <n v="2021"/>
  </r>
  <r>
    <s v="Mitchell"/>
    <s v="Gable"/>
    <x v="67"/>
    <n v="5"/>
    <n v="0"/>
    <s v="2"/>
    <n v="0"/>
    <n v="11"/>
    <n v="0"/>
    <n v="6"/>
    <n v="7"/>
    <n v="5"/>
    <n v="3.18"/>
    <n v="4"/>
    <n v="0"/>
    <n v="9"/>
    <n v="38"/>
    <n v="0.158"/>
    <n v="2021"/>
  </r>
  <r>
    <s v="Drake"/>
    <s v="Cooper"/>
    <x v="82"/>
    <n v="1"/>
    <n v="0"/>
    <s v="0"/>
    <n v="0"/>
    <n v="0"/>
    <n v="0"/>
    <n v="1"/>
    <n v="1"/>
    <n v="1"/>
    <n v="1000000"/>
    <n v="1"/>
    <n v="2"/>
    <n v="0"/>
    <n v="1"/>
    <n v="1"/>
    <n v="2021"/>
  </r>
  <r>
    <s v="Kennedy"/>
    <s v="Jay"/>
    <x v="72"/>
    <n v="8"/>
    <n v="7"/>
    <s v="2"/>
    <n v="4"/>
    <n v="30.33"/>
    <n v="0"/>
    <n v="29"/>
    <n v="26"/>
    <n v="23"/>
    <n v="5.31"/>
    <n v="28"/>
    <n v="11"/>
    <n v="38"/>
    <n v="116"/>
    <n v="0.25"/>
    <n v="2021"/>
  </r>
  <r>
    <s v="Koch"/>
    <s v="Gavin"/>
    <x v="83"/>
    <n v="11"/>
    <n v="6"/>
    <s v="3"/>
    <n v="2"/>
    <n v="46.33"/>
    <n v="0"/>
    <n v="39"/>
    <n v="18"/>
    <n v="12"/>
    <n v="1.81"/>
    <n v="5"/>
    <n v="3"/>
    <n v="44"/>
    <n v="178"/>
    <n v="0.219"/>
    <n v="2021"/>
  </r>
  <r>
    <s v="Smith"/>
    <s v="Egan"/>
    <x v="77"/>
    <n v="3"/>
    <n v="3"/>
    <s v="2"/>
    <n v="1"/>
    <n v="12"/>
    <n v="0"/>
    <n v="11"/>
    <n v="7"/>
    <n v="7"/>
    <n v="4.08"/>
    <n v="8"/>
    <n v="3"/>
    <n v="16"/>
    <n v="45"/>
    <n v="0.24399999999999999"/>
    <n v="2021"/>
  </r>
  <r>
    <s v="Klosterman"/>
    <s v="John"/>
    <x v="68"/>
    <n v="10"/>
    <n v="7"/>
    <s v="4"/>
    <n v="2"/>
    <n v="38.33"/>
    <n v="0"/>
    <n v="27"/>
    <n v="13"/>
    <n v="9"/>
    <n v="1.64"/>
    <n v="21"/>
    <n v="3"/>
    <n v="52"/>
    <n v="138"/>
    <n v="0.19600000000000001"/>
    <n v="2021"/>
  </r>
  <r>
    <s v="Mitchell"/>
    <s v="Jake"/>
    <x v="84"/>
    <n v="3"/>
    <n v="3"/>
    <s v="2"/>
    <n v="0"/>
    <n v="9.67"/>
    <n v="0"/>
    <n v="10"/>
    <n v="10"/>
    <n v="6"/>
    <n v="4.34"/>
    <n v="2"/>
    <n v="1"/>
    <n v="7"/>
    <n v="43"/>
    <n v="0.23300000000000001"/>
    <n v="2021"/>
  </r>
  <r>
    <s v="Kriz"/>
    <s v="James"/>
    <x v="78"/>
    <n v="13"/>
    <n v="0"/>
    <s v="2"/>
    <n v="0"/>
    <n v="26"/>
    <n v="0"/>
    <n v="26"/>
    <n v="17"/>
    <n v="10"/>
    <n v="2.69"/>
    <n v="10"/>
    <n v="4"/>
    <n v="24"/>
    <n v="106"/>
    <n v="0.245"/>
    <n v="2021"/>
  </r>
  <r>
    <s v="Obermueller"/>
    <s v="Cade"/>
    <x v="71"/>
    <n v="11"/>
    <n v="10"/>
    <n v="7"/>
    <n v="1"/>
    <n v="50.33"/>
    <n v="0"/>
    <n v="18"/>
    <n v="15"/>
    <n v="8"/>
    <n v="1.1100000000000001"/>
    <n v="27"/>
    <n v="6"/>
    <n v="103"/>
    <n v="174"/>
    <n v="0.10299999999999999"/>
    <n v="2022"/>
  </r>
  <r>
    <s v="Knudtson"/>
    <s v="Alex"/>
    <x v="79"/>
    <n v="12"/>
    <n v="9"/>
    <n v="3"/>
    <n v="2"/>
    <n v="38"/>
    <n v="0"/>
    <n v="33"/>
    <n v="29"/>
    <n v="17"/>
    <n v="3.13"/>
    <n v="22"/>
    <n v="6"/>
    <n v="44"/>
    <n v="148"/>
    <n v="0.223"/>
    <n v="2022"/>
  </r>
  <r>
    <s v="Hall"/>
    <s v="Ty"/>
    <x v="85"/>
    <n v="9"/>
    <n v="0"/>
    <n v="0"/>
    <n v="0"/>
    <n v="13.67"/>
    <n v="1"/>
    <n v="8"/>
    <n v="3"/>
    <n v="3"/>
    <n v="1.54"/>
    <n v="2"/>
    <n v="4"/>
    <n v="7"/>
    <n v="48"/>
    <n v="0.16700000000000001"/>
    <n v="2022"/>
  </r>
  <r>
    <s v="Carlson"/>
    <s v="Drew"/>
    <x v="86"/>
    <n v="11"/>
    <n v="0"/>
    <n v="1"/>
    <n v="0"/>
    <n v="17.329999999999998"/>
    <n v="0"/>
    <n v="8"/>
    <n v="7"/>
    <n v="7"/>
    <n v="2.83"/>
    <n v="12"/>
    <n v="3"/>
    <n v="22"/>
    <n v="63"/>
    <n v="0.127"/>
    <n v="2022"/>
  </r>
  <r>
    <s v="Young"/>
    <s v="Talon"/>
    <x v="87"/>
    <n v="12"/>
    <n v="5"/>
    <n v="3"/>
    <n v="2"/>
    <n v="33"/>
    <n v="0"/>
    <n v="33"/>
    <n v="15"/>
    <n v="11"/>
    <n v="2.33"/>
    <n v="10"/>
    <n v="4"/>
    <n v="26"/>
    <n v="130"/>
    <n v="0.254"/>
    <n v="2022"/>
  </r>
  <r>
    <s v="Mitchell"/>
    <s v="Gable"/>
    <x v="67"/>
    <n v="14"/>
    <n v="0"/>
    <n v="5"/>
    <n v="0"/>
    <n v="22"/>
    <n v="0"/>
    <n v="14"/>
    <n v="6"/>
    <n v="3"/>
    <n v="0.95"/>
    <n v="9"/>
    <n v="4"/>
    <n v="18"/>
    <n v="72"/>
    <n v="0.19400000000000001"/>
    <n v="2022"/>
  </r>
  <r>
    <s v="Koch"/>
    <s v="Gavin"/>
    <x v="83"/>
    <n v="3"/>
    <n v="2"/>
    <n v="3"/>
    <n v="0"/>
    <n v="18.329999999999998"/>
    <n v="0"/>
    <n v="13"/>
    <n v="6"/>
    <n v="4"/>
    <n v="1.53"/>
    <n v="7"/>
    <n v="1"/>
    <n v="21"/>
    <n v="70"/>
    <n v="0.186"/>
    <n v="2022"/>
  </r>
  <r>
    <s v="Waldschmidt"/>
    <s v="Max"/>
    <x v="88"/>
    <n v="7"/>
    <n v="7"/>
    <n v="4"/>
    <n v="2"/>
    <n v="26.33"/>
    <n v="0"/>
    <n v="24"/>
    <n v="21"/>
    <n v="17"/>
    <n v="4.5199999999999996"/>
    <n v="16"/>
    <n v="3"/>
    <n v="24"/>
    <n v="104"/>
    <n v="0.23100000000000001"/>
    <n v="2022"/>
  </r>
  <r>
    <s v="Klosterman"/>
    <s v="John"/>
    <x v="68"/>
    <n v="5"/>
    <n v="3"/>
    <n v="2"/>
    <n v="1"/>
    <n v="20.67"/>
    <n v="0"/>
    <n v="10"/>
    <n v="6"/>
    <n v="3"/>
    <n v="1.02"/>
    <n v="3"/>
    <n v="1"/>
    <n v="26"/>
    <n v="77"/>
    <n v="0.13"/>
    <n v="2022"/>
  </r>
  <r>
    <s v="Kennedy"/>
    <s v="Jay"/>
    <x v="72"/>
    <n v="8"/>
    <n v="3"/>
    <n v="3"/>
    <n v="1"/>
    <n v="21.67"/>
    <n v="0"/>
    <n v="17"/>
    <n v="12"/>
    <n v="5"/>
    <n v="1.62"/>
    <n v="11"/>
    <n v="2"/>
    <n v="30"/>
    <n v="77"/>
    <n v="0.221"/>
    <n v="2022"/>
  </r>
  <r>
    <s v="Drake"/>
    <s v="Cooper"/>
    <x v="82"/>
    <n v="6"/>
    <n v="1"/>
    <n v="1"/>
    <n v="0"/>
    <n v="11.67"/>
    <n v="0"/>
    <n v="10"/>
    <n v="6"/>
    <n v="5"/>
    <n v="3"/>
    <n v="9"/>
    <n v="0"/>
    <n v="14"/>
    <n v="45"/>
    <n v="0.222"/>
    <n v="2022"/>
  </r>
  <r>
    <s v="Kurtz"/>
    <s v="Kael"/>
    <x v="89"/>
    <n v="0"/>
    <n v="2"/>
    <n v="0"/>
    <n v="0"/>
    <n v="5"/>
    <n v="0"/>
    <n v="4"/>
    <n v="4"/>
    <n v="3"/>
    <n v="4.2"/>
    <n v="2"/>
    <n v="0"/>
    <n v="6"/>
    <n v="20"/>
    <n v="0.2"/>
    <n v="2023"/>
  </r>
  <r>
    <s v="Mitchell"/>
    <s v="Jake"/>
    <x v="84"/>
    <n v="5"/>
    <n v="9"/>
    <n v="2"/>
    <n v="1"/>
    <n v="36.33"/>
    <n v="0"/>
    <n v="26"/>
    <n v="17"/>
    <n v="11"/>
    <n v="2.12"/>
    <n v="13"/>
    <n v="4"/>
    <n v="27"/>
    <n v="132"/>
    <n v="0.19700000000000001"/>
    <n v="2023"/>
  </r>
  <r>
    <s v="Kniss"/>
    <s v="Oliver"/>
    <x v="90"/>
    <n v="0"/>
    <n v="1"/>
    <n v="0"/>
    <n v="0"/>
    <n v="0.67"/>
    <n v="0"/>
    <n v="0"/>
    <n v="0"/>
    <n v="0"/>
    <n v="0"/>
    <n v="2"/>
    <n v="1"/>
    <n v="1"/>
    <n v="2"/>
    <n v="0"/>
    <n v="2023"/>
  </r>
  <r>
    <s v="Knudtson"/>
    <s v="Alex"/>
    <x v="79"/>
    <n v="3"/>
    <n v="5"/>
    <n v="1"/>
    <n v="3"/>
    <n v="14.67"/>
    <n v="0"/>
    <n v="19"/>
    <n v="19"/>
    <n v="14"/>
    <n v="6.68"/>
    <n v="10"/>
    <n v="2"/>
    <n v="8"/>
    <n v="61"/>
    <n v="0.311"/>
    <n v="2023"/>
  </r>
  <r>
    <s v="Hall"/>
    <s v="Ty"/>
    <x v="85"/>
    <n v="0"/>
    <n v="9"/>
    <n v="0"/>
    <n v="1"/>
    <n v="10.33"/>
    <n v="0"/>
    <n v="11"/>
    <n v="6"/>
    <n v="6"/>
    <n v="4.0599999999999996"/>
    <n v="3"/>
    <n v="6"/>
    <n v="5"/>
    <n v="41"/>
    <n v="0.26800000000000002"/>
    <n v="2023"/>
  </r>
  <r>
    <s v="Carlson"/>
    <s v="Drew"/>
    <x v="86"/>
    <n v="2"/>
    <n v="9"/>
    <n v="4"/>
    <n v="0"/>
    <n v="20.67"/>
    <n v="0"/>
    <n v="11"/>
    <n v="8"/>
    <n v="6"/>
    <n v="2.0299999999999998"/>
    <n v="15"/>
    <n v="8"/>
    <n v="27"/>
    <n v="66"/>
    <n v="0.16700000000000001"/>
    <n v="2023"/>
  </r>
  <r>
    <s v="Young"/>
    <s v="Talon"/>
    <x v="87"/>
    <n v="10"/>
    <n v="14"/>
    <n v="8"/>
    <n v="1"/>
    <n v="62.67"/>
    <n v="0"/>
    <n v="45"/>
    <n v="13"/>
    <n v="8"/>
    <n v="0.89"/>
    <n v="12"/>
    <n v="5"/>
    <n v="50"/>
    <n v="237"/>
    <n v="0.19"/>
    <n v="2023"/>
  </r>
  <r>
    <s v="Hicks"/>
    <s v="Owen"/>
    <x v="91"/>
    <n v="1"/>
    <n v="4"/>
    <n v="1"/>
    <n v="0"/>
    <n v="6"/>
    <n v="0"/>
    <n v="5"/>
    <n v="2"/>
    <n v="2"/>
    <n v="2.33"/>
    <n v="4"/>
    <n v="3"/>
    <n v="7"/>
    <n v="20"/>
    <n v="0.25"/>
    <n v="2023"/>
  </r>
  <r>
    <s v="Waldschmidt"/>
    <s v="Max"/>
    <x v="88"/>
    <n v="7"/>
    <n v="10"/>
    <n v="4"/>
    <n v="2"/>
    <n v="34"/>
    <n v="0"/>
    <n v="14"/>
    <n v="17"/>
    <n v="9"/>
    <n v="1.85"/>
    <n v="30"/>
    <n v="3"/>
    <n v="38"/>
    <n v="120"/>
    <n v="0.11700000000000001"/>
    <n v="2023"/>
  </r>
  <r>
    <s v="Schroeder"/>
    <s v="Jaxton"/>
    <x v="92"/>
    <n v="0"/>
    <n v="3"/>
    <n v="0"/>
    <n v="0"/>
    <n v="6.33"/>
    <n v="0"/>
    <n v="1"/>
    <n v="0"/>
    <n v="0"/>
    <n v="0"/>
    <n v="0"/>
    <n v="0"/>
    <n v="5"/>
    <n v="21"/>
    <n v="4.8000000000000001E-2"/>
    <n v="2023"/>
  </r>
  <r>
    <s v="Wetmore"/>
    <s v="Aidan"/>
    <x v="93"/>
    <n v="2"/>
    <n v="4"/>
    <n v="0"/>
    <n v="1"/>
    <n v="7.67"/>
    <n v="0"/>
    <n v="12"/>
    <n v="4"/>
    <n v="4"/>
    <n v="3.65"/>
    <n v="4"/>
    <n v="2"/>
    <n v="5"/>
    <n v="34"/>
    <n v="0.35299999999999998"/>
    <n v="2023"/>
  </r>
  <r>
    <s v="Drake"/>
    <s v="Cooper"/>
    <x v="82"/>
    <n v="7"/>
    <n v="10"/>
    <n v="5"/>
    <n v="2"/>
    <n v="38.67"/>
    <n v="0"/>
    <n v="25"/>
    <n v="24"/>
    <n v="17"/>
    <n v="3.08"/>
    <n v="25"/>
    <n v="9"/>
    <n v="34"/>
    <n v="141"/>
    <n v="0.17699999999999999"/>
    <n v="2023"/>
  </r>
  <r>
    <s v="Boevers"/>
    <s v="Johannes"/>
    <x v="94"/>
    <n v="6"/>
    <n v="10"/>
    <n v="5"/>
    <n v="2"/>
    <n v="40.33"/>
    <n v="0"/>
    <n v="28"/>
    <n v="15"/>
    <n v="11"/>
    <n v="1.91"/>
    <n v="14"/>
    <n v="7"/>
    <n v="35"/>
    <n v="148"/>
    <n v="0.189"/>
    <n v="2023"/>
  </r>
  <r>
    <s v="Mitchell"/>
    <s v="Jake"/>
    <x v="84"/>
    <n v="5"/>
    <n v="10"/>
    <n v="4"/>
    <n v="0"/>
    <n v="32.666666666666664"/>
    <n v="1"/>
    <n v="18"/>
    <n v="5"/>
    <n v="4"/>
    <n v="0.86"/>
    <n v="11"/>
    <n v="8"/>
    <n v="28"/>
    <n v="109"/>
    <n v="0.16500000000000001"/>
    <n v="2024"/>
  </r>
  <r>
    <s v="Obermueller"/>
    <s v="Drake"/>
    <x v="95"/>
    <n v="1"/>
    <n v="7"/>
    <n v="0"/>
    <n v="0"/>
    <n v="16"/>
    <n v="0"/>
    <n v="8"/>
    <n v="11"/>
    <n v="10"/>
    <n v="4.38"/>
    <n v="12"/>
    <n v="5"/>
    <n v="19"/>
    <n v="57"/>
    <n v="0.14000000000000001"/>
    <n v="2024"/>
  </r>
  <r>
    <s v="Meredith"/>
    <s v="Nicholas"/>
    <x v="96"/>
    <n v="1"/>
    <n v="14"/>
    <n v="1"/>
    <n v="0"/>
    <n v="16"/>
    <n v="0"/>
    <n v="11"/>
    <n v="5"/>
    <n v="3"/>
    <n v="1.31"/>
    <n v="6"/>
    <n v="5"/>
    <n v="16"/>
    <n v="57"/>
    <n v="0.193"/>
    <n v="2024"/>
  </r>
  <r>
    <s v="Nugent"/>
    <s v="Raymond"/>
    <x v="97"/>
    <n v="6"/>
    <n v="7"/>
    <n v="3"/>
    <n v="0"/>
    <n v="21.333333333333332"/>
    <n v="0"/>
    <n v="17"/>
    <n v="7"/>
    <n v="5"/>
    <n v="1.64"/>
    <n v="11"/>
    <n v="7"/>
    <n v="24"/>
    <n v="79"/>
    <n v="0.215"/>
    <n v="2024"/>
  </r>
  <r>
    <s v="Young"/>
    <s v="Talon"/>
    <x v="87"/>
    <n v="11"/>
    <n v="14"/>
    <n v="6"/>
    <n v="3"/>
    <n v="64.333333333333329"/>
    <n v="1"/>
    <n v="58"/>
    <n v="19"/>
    <n v="17"/>
    <n v="1.85"/>
    <n v="11"/>
    <n v="9"/>
    <n v="47"/>
    <n v="244"/>
    <n v="0.23799999999999999"/>
    <n v="2024"/>
  </r>
  <r>
    <s v="Nace"/>
    <s v="Ethan"/>
    <x v="98"/>
    <n v="0"/>
    <n v="2"/>
    <n v="1"/>
    <n v="0"/>
    <n v="2.3333333333333335"/>
    <n v="0"/>
    <n v="3"/>
    <n v="1"/>
    <n v="1"/>
    <n v="3"/>
    <n v="2"/>
    <n v="0"/>
    <n v="3"/>
    <n v="10"/>
    <n v="0.3"/>
    <n v="2024"/>
  </r>
  <r>
    <s v="Hicks"/>
    <s v="Owen"/>
    <x v="91"/>
    <n v="0"/>
    <n v="12"/>
    <n v="2"/>
    <n v="2"/>
    <n v="17.666666666666668"/>
    <n v="2"/>
    <n v="9"/>
    <n v="4"/>
    <n v="4"/>
    <n v="1.58"/>
    <n v="8"/>
    <n v="6"/>
    <n v="20"/>
    <n v="59"/>
    <n v="0.153"/>
    <n v="2024"/>
  </r>
  <r>
    <s v="Waldschmidt"/>
    <s v="Max"/>
    <x v="88"/>
    <n v="5"/>
    <n v="10"/>
    <n v="3"/>
    <n v="2"/>
    <n v="30.666666666666668"/>
    <n v="1"/>
    <n v="27"/>
    <n v="15"/>
    <n v="13"/>
    <n v="2.97"/>
    <n v="12"/>
    <n v="3"/>
    <n v="34"/>
    <n v="116"/>
    <n v="0.23300000000000001"/>
    <n v="2024"/>
  </r>
  <r>
    <s v="Schroeder"/>
    <s v="Jaxton"/>
    <x v="92"/>
    <n v="8"/>
    <n v="10"/>
    <n v="7"/>
    <n v="1"/>
    <n v="45.666666666666664"/>
    <n v="1"/>
    <n v="25"/>
    <n v="11"/>
    <n v="11"/>
    <n v="1.69"/>
    <n v="14"/>
    <n v="8"/>
    <n v="54"/>
    <n v="156"/>
    <n v="0.16"/>
    <n v="2024"/>
  </r>
  <r>
    <s v="Meredith"/>
    <s v="Zachary"/>
    <x v="99"/>
    <n v="0"/>
    <n v="3"/>
    <n v="1"/>
    <n v="0"/>
    <n v="4.666666666666667"/>
    <n v="0"/>
    <n v="4"/>
    <n v="3"/>
    <n v="3"/>
    <n v="4.5"/>
    <n v="2"/>
    <n v="2"/>
    <n v="5"/>
    <n v="17"/>
    <n v="0.23499999999999999"/>
    <n v="2024"/>
  </r>
  <r>
    <s v="Boevers"/>
    <s v="Johannes"/>
    <x v="94"/>
    <n v="5"/>
    <n v="10"/>
    <n v="6"/>
    <n v="0"/>
    <n v="36.333333333333336"/>
    <n v="0"/>
    <n v="28"/>
    <n v="8"/>
    <n v="5"/>
    <n v="0.96"/>
    <n v="13"/>
    <n v="3"/>
    <n v="34"/>
    <n v="132"/>
    <n v="0.21199999999999999"/>
    <n v="2024"/>
  </r>
  <r>
    <s v="Kurtz"/>
    <s v="Kendall "/>
    <x v="100"/>
    <n v="0"/>
    <n v="1"/>
    <n v="0"/>
    <n v="0"/>
    <n v="2.67"/>
    <n v="0"/>
    <n v="0"/>
    <n v="0"/>
    <n v="0"/>
    <n v="0"/>
    <n v="0"/>
    <n v="0"/>
    <n v="0"/>
    <n v="8"/>
    <n v="0"/>
    <n v="2025"/>
  </r>
  <r>
    <s v="Obermueller"/>
    <s v="Drake"/>
    <x v="95"/>
    <n v="8"/>
    <n v="9"/>
    <n v="7"/>
    <n v="0"/>
    <n v="38"/>
    <n v="0"/>
    <n v="19"/>
    <n v="15"/>
    <n v="10"/>
    <n v="1.84"/>
    <n v="11"/>
    <n v="5"/>
    <n v="43"/>
    <n v="141"/>
    <n v="0.13500000000000001"/>
    <n v="2025"/>
  </r>
  <r>
    <s v="Meredith"/>
    <s v="Nicholas "/>
    <x v="96"/>
    <n v="8"/>
    <n v="11"/>
    <n v="7"/>
    <n v="2"/>
    <n v="44.33"/>
    <n v="0"/>
    <n v="37"/>
    <n v="14"/>
    <n v="11"/>
    <n v="1.74"/>
    <n v="12"/>
    <n v="11"/>
    <n v="26"/>
    <n v="161"/>
    <n v="0.23"/>
    <n v="2025"/>
  </r>
  <r>
    <s v="Vitense"/>
    <s v="Cal"/>
    <x v="101"/>
    <n v="1"/>
    <n v="9"/>
    <n v="0"/>
    <n v="0"/>
    <n v="15.33"/>
    <n v="0"/>
    <n v="8"/>
    <n v="6"/>
    <n v="5"/>
    <n v="2.2799999999999998"/>
    <n v="5"/>
    <n v="5"/>
    <n v="11"/>
    <n v="48"/>
    <n v="0.16700000000000001"/>
    <n v="2025"/>
  </r>
  <r>
    <s v="Bell"/>
    <s v="Paxton "/>
    <x v="102"/>
    <n v="0"/>
    <n v="1"/>
    <n v="0"/>
    <n v="0"/>
    <n v="1"/>
    <n v="0"/>
    <n v="1"/>
    <n v="0"/>
    <n v="0"/>
    <n v="0"/>
    <n v="0"/>
    <n v="0"/>
    <n v="0"/>
    <n v="4"/>
    <n v="0.25"/>
    <n v="2025"/>
  </r>
  <r>
    <s v="Bowman"/>
    <s v="Adam "/>
    <x v="103"/>
    <n v="6"/>
    <n v="17"/>
    <n v="7"/>
    <n v="1"/>
    <n v="49.33"/>
    <n v="1"/>
    <n v="39"/>
    <n v="16"/>
    <n v="7"/>
    <n v="0.99"/>
    <n v="10"/>
    <n v="5"/>
    <n v="51"/>
    <n v="190"/>
    <n v="0.20499999999999999"/>
    <n v="2025"/>
  </r>
  <r>
    <s v="Hicks"/>
    <s v="Owen"/>
    <x v="91"/>
    <n v="1"/>
    <n v="9"/>
    <n v="0"/>
    <n v="2"/>
    <n v="16.329999999999998"/>
    <n v="0"/>
    <n v="10"/>
    <n v="7"/>
    <n v="3"/>
    <n v="1.29"/>
    <n v="7"/>
    <n v="3"/>
    <n v="14"/>
    <n v="56"/>
    <n v="0.17899999999999999"/>
    <n v="2025"/>
  </r>
  <r>
    <s v="Young"/>
    <s v="Talon"/>
    <x v="87"/>
    <n v="2"/>
    <n v="2"/>
    <n v="0"/>
    <n v="0"/>
    <n v="6.33"/>
    <n v="0"/>
    <n v="7"/>
    <n v="3"/>
    <n v="2"/>
    <n v="2.21"/>
    <n v="2"/>
    <n v="0"/>
    <n v="2"/>
    <n v="25"/>
    <n v="0.28000000000000003"/>
    <n v="2025"/>
  </r>
  <r>
    <s v="Schroeder"/>
    <s v="Jaxton"/>
    <x v="92"/>
    <n v="11"/>
    <n v="11"/>
    <n v="5"/>
    <n v="3"/>
    <n v="60"/>
    <n v="0"/>
    <n v="49"/>
    <n v="23"/>
    <n v="16"/>
    <n v="1.87"/>
    <n v="11"/>
    <n v="6"/>
    <n v="74"/>
    <n v="228"/>
    <n v="0.215"/>
    <n v="2025"/>
  </r>
  <r>
    <s v="Meredith"/>
    <s v="Zachary"/>
    <x v="99"/>
    <n v="5"/>
    <n v="9"/>
    <n v="5"/>
    <n v="1"/>
    <n v="26.67"/>
    <n v="0"/>
    <n v="16"/>
    <n v="10"/>
    <n v="9"/>
    <n v="2.36"/>
    <n v="11"/>
    <n v="2"/>
    <n v="27"/>
    <n v="104"/>
    <n v="0.154"/>
    <n v="2025"/>
  </r>
  <r>
    <s v="Willey"/>
    <s v="Kane"/>
    <x v="104"/>
    <n v="1"/>
    <n v="7"/>
    <n v="2"/>
    <n v="0"/>
    <n v="15.33"/>
    <n v="0"/>
    <n v="9"/>
    <n v="6"/>
    <n v="4"/>
    <n v="1.83"/>
    <n v="6"/>
    <n v="1"/>
    <n v="23"/>
    <n v="55"/>
    <n v="0.16400000000000001"/>
    <n v="202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2">
  <r>
    <s v="Africa"/>
    <s v="Dillon"/>
    <x v="0"/>
    <n v="1"/>
    <n v="66"/>
    <n v="1"/>
    <n v="68"/>
    <n v="0.98529411764705888"/>
    <m/>
    <m/>
    <m/>
    <n v="2017"/>
  </r>
  <r>
    <s v="Bormann"/>
    <s v="Lance"/>
    <x v="1"/>
    <n v="2"/>
    <n v="2"/>
    <n v="0"/>
    <n v="4"/>
    <n v="1"/>
    <m/>
    <m/>
    <m/>
    <n v="2017"/>
  </r>
  <r>
    <s v="Deshler"/>
    <s v="Dylan"/>
    <x v="2"/>
    <n v="2"/>
    <n v="36"/>
    <n v="7"/>
    <n v="45"/>
    <n v="0.84444444444444444"/>
    <m/>
    <m/>
    <m/>
    <n v="2017"/>
  </r>
  <r>
    <s v="Dykes"/>
    <s v="Jacob"/>
    <x v="3"/>
    <n v="3"/>
    <n v="58"/>
    <n v="0"/>
    <n v="61"/>
    <n v="1"/>
    <m/>
    <m/>
    <m/>
    <n v="2017"/>
  </r>
  <r>
    <s v="Frantz"/>
    <s v="Bryce"/>
    <x v="4"/>
    <n v="3"/>
    <n v="33"/>
    <n v="7"/>
    <n v="43"/>
    <n v="0.83720930232558144"/>
    <m/>
    <m/>
    <m/>
    <n v="2017"/>
  </r>
  <r>
    <s v="Geerdes"/>
    <s v="Jim"/>
    <x v="5"/>
    <n v="5"/>
    <n v="2"/>
    <n v="2"/>
    <n v="9"/>
    <n v="0.77777777777777779"/>
    <m/>
    <m/>
    <m/>
    <n v="2017"/>
  </r>
  <r>
    <s v="Hook"/>
    <s v="Mik"/>
    <x v="6"/>
    <n v="0"/>
    <n v="0"/>
    <n v="0"/>
    <n v="0"/>
    <n v="0"/>
    <m/>
    <m/>
    <m/>
    <n v="2017"/>
  </r>
  <r>
    <s v="Jones"/>
    <s v="Evan"/>
    <x v="7"/>
    <n v="0"/>
    <n v="1"/>
    <n v="0"/>
    <n v="1"/>
    <n v="1"/>
    <m/>
    <m/>
    <m/>
    <n v="2017"/>
  </r>
  <r>
    <s v="Lewers"/>
    <s v="Sam"/>
    <x v="8"/>
    <n v="0"/>
    <n v="0"/>
    <n v="0"/>
    <n v="0"/>
    <n v="0"/>
    <m/>
    <m/>
    <m/>
    <n v="2017"/>
  </r>
  <r>
    <s v="Max"/>
    <s v="Quenton"/>
    <x v="9"/>
    <n v="18"/>
    <n v="6"/>
    <n v="3"/>
    <n v="27"/>
    <n v="0.88888888888888884"/>
    <m/>
    <m/>
    <m/>
    <n v="2017"/>
  </r>
  <r>
    <s v="McCleary"/>
    <s v="Brett"/>
    <x v="10"/>
    <n v="20"/>
    <n v="183"/>
    <n v="6"/>
    <n v="209"/>
    <n v="0.9712918660287081"/>
    <n v="4"/>
    <n v="19"/>
    <n v="0.17391304347826086"/>
    <n v="2017"/>
  </r>
  <r>
    <s v="McComas"/>
    <s v="Liam"/>
    <x v="11"/>
    <n v="0"/>
    <n v="0"/>
    <n v="0"/>
    <n v="0"/>
    <n v="0"/>
    <m/>
    <m/>
    <m/>
    <n v="2017"/>
  </r>
  <r>
    <s v="Milder"/>
    <s v="Cole"/>
    <x v="12"/>
    <n v="1"/>
    <n v="46"/>
    <n v="4"/>
    <n v="51"/>
    <n v="0.92156862745098034"/>
    <m/>
    <m/>
    <m/>
    <n v="2017"/>
  </r>
  <r>
    <s v="Parker"/>
    <s v="Ben"/>
    <x v="13"/>
    <n v="6"/>
    <n v="45"/>
    <n v="1"/>
    <n v="52"/>
    <n v="0.98076923076923073"/>
    <m/>
    <m/>
    <m/>
    <n v="2017"/>
  </r>
  <r>
    <s v="Polfliet"/>
    <s v="Machlen"/>
    <x v="14"/>
    <n v="0"/>
    <n v="0"/>
    <n v="0"/>
    <n v="0"/>
    <n v="0"/>
    <m/>
    <m/>
    <m/>
    <n v="2017"/>
  </r>
  <r>
    <s v="Pugh"/>
    <s v="Levi"/>
    <x v="15"/>
    <n v="6"/>
    <n v="17"/>
    <n v="3"/>
    <n v="26"/>
    <n v="0.88461538461538458"/>
    <m/>
    <m/>
    <m/>
    <n v="2017"/>
  </r>
  <r>
    <s v="Regennitter"/>
    <s v="Riley"/>
    <x v="16"/>
    <n v="14"/>
    <n v="7"/>
    <n v="1"/>
    <n v="22"/>
    <n v="0.95454545454545459"/>
    <m/>
    <m/>
    <m/>
    <n v="2017"/>
  </r>
  <r>
    <s v="Reyhons"/>
    <s v="Travis"/>
    <x v="17"/>
    <n v="52"/>
    <n v="70"/>
    <n v="19"/>
    <n v="141"/>
    <n v="0.86524822695035464"/>
    <m/>
    <m/>
    <m/>
    <n v="2017"/>
  </r>
  <r>
    <s v="Roggeveen"/>
    <s v="Jack"/>
    <x v="18"/>
    <n v="0"/>
    <n v="0"/>
    <n v="0"/>
    <n v="0"/>
    <n v="0"/>
    <m/>
    <m/>
    <m/>
    <n v="2017"/>
  </r>
  <r>
    <s v="Sass"/>
    <s v="Caleb"/>
    <x v="19"/>
    <n v="71"/>
    <n v="50"/>
    <n v="19"/>
    <n v="140"/>
    <n v="0.86428571428571432"/>
    <m/>
    <m/>
    <m/>
    <n v="2017"/>
  </r>
  <r>
    <s v="Schnoebelen"/>
    <s v="Joey"/>
    <x v="20"/>
    <n v="41"/>
    <n v="22"/>
    <n v="7"/>
    <n v="70"/>
    <n v="0.9"/>
    <m/>
    <m/>
    <m/>
    <n v="2017"/>
  </r>
  <r>
    <s v="Slauson"/>
    <s v="Tanner"/>
    <x v="21"/>
    <n v="0"/>
    <n v="0"/>
    <n v="0"/>
    <n v="0"/>
    <n v="0"/>
    <m/>
    <m/>
    <m/>
    <n v="2017"/>
  </r>
  <r>
    <s v="Steve"/>
    <s v="Ben"/>
    <x v="22"/>
    <n v="0"/>
    <n v="0"/>
    <n v="0"/>
    <n v="0"/>
    <n v="0"/>
    <m/>
    <m/>
    <m/>
    <n v="2017"/>
  </r>
  <r>
    <s v="Stone"/>
    <s v="Zach"/>
    <x v="23"/>
    <n v="25"/>
    <n v="194"/>
    <n v="12"/>
    <n v="231"/>
    <n v="0.94805194805194803"/>
    <n v="2"/>
    <n v="43"/>
    <n v="4.4444444444444446E-2"/>
    <n v="2017"/>
  </r>
  <r>
    <s v="Threlkeld-Wiegand"/>
    <s v="Ry"/>
    <x v="24"/>
    <n v="0"/>
    <n v="0"/>
    <n v="0"/>
    <n v="0"/>
    <n v="0"/>
    <m/>
    <m/>
    <m/>
    <n v="2017"/>
  </r>
  <r>
    <s v="Villhauer"/>
    <s v="Roman"/>
    <x v="25"/>
    <n v="3"/>
    <n v="1"/>
    <n v="0"/>
    <n v="4"/>
    <n v="1"/>
    <m/>
    <m/>
    <m/>
    <n v="2017"/>
  </r>
  <r>
    <s v="Deshler"/>
    <s v="Dylan"/>
    <x v="2"/>
    <n v="0"/>
    <n v="8"/>
    <n v="0"/>
    <n v="8"/>
    <n v="1"/>
    <m/>
    <m/>
    <m/>
    <n v="2016"/>
  </r>
  <r>
    <s v="Polfliet"/>
    <s v="Machlen"/>
    <x v="14"/>
    <n v="0"/>
    <n v="2"/>
    <n v="0"/>
    <n v="2"/>
    <n v="1"/>
    <m/>
    <m/>
    <m/>
    <n v="2016"/>
  </r>
  <r>
    <s v="Whitlow"/>
    <s v="Dominick"/>
    <x v="26"/>
    <n v="1"/>
    <n v="0"/>
    <n v="0"/>
    <n v="1"/>
    <n v="1"/>
    <m/>
    <m/>
    <m/>
    <n v="2016"/>
  </r>
  <r>
    <s v="Denninger"/>
    <s v="Michael"/>
    <x v="27"/>
    <n v="1"/>
    <n v="0"/>
    <n v="0"/>
    <n v="1"/>
    <n v="1"/>
    <m/>
    <m/>
    <m/>
    <n v="2016"/>
  </r>
  <r>
    <s v="Geerdes"/>
    <s v="Jim"/>
    <x v="5"/>
    <n v="0"/>
    <n v="2"/>
    <n v="0"/>
    <n v="2"/>
    <n v="1"/>
    <m/>
    <m/>
    <m/>
    <n v="2016"/>
  </r>
  <r>
    <s v="Fellows"/>
    <s v="Griffin"/>
    <x v="28"/>
    <n v="3"/>
    <n v="68"/>
    <n v="1"/>
    <n v="72"/>
    <n v="0.98611111111111116"/>
    <m/>
    <m/>
    <m/>
    <n v="2016"/>
  </r>
  <r>
    <s v="Ringen"/>
    <s v="Nile"/>
    <x v="29"/>
    <n v="33"/>
    <n v="223"/>
    <n v="7"/>
    <n v="263"/>
    <n v="0.97338403041825095"/>
    <m/>
    <m/>
    <m/>
    <n v="2016"/>
  </r>
  <r>
    <s v="Stone"/>
    <s v="Zach"/>
    <x v="23"/>
    <n v="10"/>
    <n v="59"/>
    <n v="4"/>
    <n v="73"/>
    <n v="0.9452054794520548"/>
    <n v="3"/>
    <n v="13"/>
    <n v="0.1875"/>
    <n v="2016"/>
  </r>
  <r>
    <s v="Schnoebelen"/>
    <s v="Joey"/>
    <x v="20"/>
    <n v="43"/>
    <n v="94"/>
    <n v="9"/>
    <n v="146"/>
    <n v="0.93835616438356162"/>
    <n v="2"/>
    <n v="14"/>
    <n v="0.125"/>
    <n v="2016"/>
  </r>
  <r>
    <s v="Africa"/>
    <s v="Dillon"/>
    <x v="0"/>
    <n v="2"/>
    <n v="37"/>
    <n v="3"/>
    <n v="42"/>
    <n v="0.9285714285714286"/>
    <m/>
    <m/>
    <m/>
    <n v="2016"/>
  </r>
  <r>
    <s v="McCleary"/>
    <s v="Brett"/>
    <x v="10"/>
    <n v="38"/>
    <n v="151"/>
    <n v="16"/>
    <n v="205"/>
    <n v="0.92195121951219516"/>
    <n v="5"/>
    <n v="25"/>
    <n v="0.16666666666666666"/>
    <n v="2016"/>
  </r>
  <r>
    <s v="Leigh"/>
    <s v="Dylan"/>
    <x v="30"/>
    <n v="68"/>
    <n v="48"/>
    <n v="10"/>
    <n v="126"/>
    <n v="0.92063492063492058"/>
    <m/>
    <m/>
    <m/>
    <n v="2016"/>
  </r>
  <r>
    <s v="Frantz"/>
    <s v="Bryce"/>
    <x v="4"/>
    <n v="18"/>
    <n v="23"/>
    <n v="4"/>
    <n v="45"/>
    <n v="0.91111111111111109"/>
    <m/>
    <m/>
    <m/>
    <n v="2016"/>
  </r>
  <r>
    <s v="Moioffer"/>
    <s v="Nick"/>
    <x v="31"/>
    <n v="0"/>
    <n v="10"/>
    <n v="1"/>
    <n v="11"/>
    <n v="0.90909090909090906"/>
    <m/>
    <m/>
    <m/>
    <n v="2016"/>
  </r>
  <r>
    <s v="Regennitter"/>
    <s v="Riley"/>
    <x v="16"/>
    <n v="18"/>
    <n v="9"/>
    <n v="3"/>
    <n v="30"/>
    <n v="0.9"/>
    <m/>
    <m/>
    <m/>
    <n v="2016"/>
  </r>
  <r>
    <s v="Roggeveen"/>
    <s v="Jack"/>
    <x v="18"/>
    <n v="0"/>
    <n v="15"/>
    <n v="2"/>
    <n v="17"/>
    <n v="0.88235294117647056"/>
    <m/>
    <m/>
    <m/>
    <n v="2016"/>
  </r>
  <r>
    <s v="Waikel"/>
    <s v="Nathan"/>
    <x v="32"/>
    <n v="3"/>
    <n v="2"/>
    <n v="1"/>
    <n v="6"/>
    <n v="0.83333333333333337"/>
    <m/>
    <m/>
    <m/>
    <n v="2016"/>
  </r>
  <r>
    <s v="Sass"/>
    <s v="Caleb"/>
    <x v="19"/>
    <n v="84"/>
    <n v="44"/>
    <n v="28"/>
    <n v="156"/>
    <n v="0.82051282051282048"/>
    <m/>
    <m/>
    <m/>
    <n v="2016"/>
  </r>
  <r>
    <s v="Reyhons"/>
    <s v="Travis"/>
    <x v="17"/>
    <n v="12"/>
    <n v="34"/>
    <n v="14"/>
    <n v="60"/>
    <n v="0.76666666666666672"/>
    <m/>
    <m/>
    <m/>
    <n v="2016"/>
  </r>
  <r>
    <s v="Berg"/>
    <s v="Bryan"/>
    <x v="33"/>
    <n v="2"/>
    <n v="1"/>
    <n v="1"/>
    <n v="4"/>
    <n v="0.75"/>
    <m/>
    <m/>
    <m/>
    <n v="2016"/>
  </r>
  <r>
    <s v="Villhauer"/>
    <s v="Roman"/>
    <x v="25"/>
    <n v="1"/>
    <n v="0"/>
    <n v="1"/>
    <n v="2"/>
    <n v="0.5"/>
    <n v="1"/>
    <m/>
    <n v="1"/>
    <n v="2016"/>
  </r>
  <r>
    <s v="Mertens"/>
    <s v="Dylan"/>
    <x v="34"/>
    <n v="0"/>
    <n v="0"/>
    <n v="1"/>
    <n v="1"/>
    <n v="0"/>
    <m/>
    <m/>
    <m/>
    <n v="2016"/>
  </r>
  <r>
    <s v="McCullough"/>
    <s v="CJ"/>
    <x v="35"/>
    <n v="0"/>
    <n v="0"/>
    <n v="0"/>
    <n v="0"/>
    <e v="#DIV/0!"/>
    <m/>
    <m/>
    <m/>
    <n v="2016"/>
  </r>
  <r>
    <s v="Waikel"/>
    <s v="Nathan"/>
    <x v="32"/>
    <n v="1"/>
    <n v="0"/>
    <n v="0"/>
    <n v="1"/>
    <n v="1"/>
    <m/>
    <m/>
    <m/>
    <n v="2015"/>
  </r>
  <r>
    <s v="Schnoebelen"/>
    <s v="Joey"/>
    <x v="20"/>
    <n v="13"/>
    <n v="9"/>
    <n v="0"/>
    <n v="22"/>
    <n v="1"/>
    <n v="1"/>
    <n v="1"/>
    <n v="0.5"/>
    <n v="2015"/>
  </r>
  <r>
    <s v="Kabat"/>
    <s v="Nathan"/>
    <x v="36"/>
    <n v="1"/>
    <n v="1"/>
    <n v="0"/>
    <n v="2"/>
    <n v="1"/>
    <m/>
    <m/>
    <m/>
    <n v="2015"/>
  </r>
  <r>
    <s v="Regennitter"/>
    <s v="Riley"/>
    <x v="16"/>
    <n v="2"/>
    <n v="0"/>
    <n v="0"/>
    <n v="2"/>
    <n v="1"/>
    <m/>
    <m/>
    <m/>
    <n v="2015"/>
  </r>
  <r>
    <s v="Sueppel"/>
    <s v="Nick"/>
    <x v="37"/>
    <n v="23"/>
    <n v="183"/>
    <n v="2"/>
    <n v="208"/>
    <n v="0.99038461538461542"/>
    <n v="5"/>
    <n v="35"/>
    <n v="0.125"/>
    <n v="2015"/>
  </r>
  <r>
    <s v="Cotton"/>
    <s v="Brady"/>
    <x v="38"/>
    <n v="11"/>
    <n v="43"/>
    <n v="1"/>
    <n v="55"/>
    <n v="0.98181818181818181"/>
    <n v="1"/>
    <m/>
    <n v="1"/>
    <n v="2015"/>
  </r>
  <r>
    <s v="Leigh"/>
    <s v="Dylan"/>
    <x v="30"/>
    <n v="88"/>
    <n v="76"/>
    <n v="4"/>
    <n v="168"/>
    <n v="0.97619047619047616"/>
    <m/>
    <m/>
    <m/>
    <n v="2015"/>
  </r>
  <r>
    <s v="Africa"/>
    <s v="Dillon"/>
    <x v="0"/>
    <n v="3"/>
    <n v="71"/>
    <n v="3"/>
    <n v="77"/>
    <n v="0.96103896103896103"/>
    <m/>
    <m/>
    <m/>
    <n v="2015"/>
  </r>
  <r>
    <s v="Hensley"/>
    <s v="Matt"/>
    <x v="39"/>
    <n v="2"/>
    <n v="85"/>
    <n v="4"/>
    <n v="91"/>
    <n v="0.95604395604395609"/>
    <m/>
    <m/>
    <m/>
    <n v="2015"/>
  </r>
  <r>
    <s v="McCleary"/>
    <s v="Brett"/>
    <x v="10"/>
    <n v="25"/>
    <n v="102"/>
    <n v="6"/>
    <n v="133"/>
    <n v="0.95488721804511278"/>
    <n v="8"/>
    <n v="14"/>
    <n v="0.36363636363636365"/>
    <n v="2015"/>
  </r>
  <r>
    <s v="Fellows"/>
    <s v="Griffin"/>
    <x v="28"/>
    <n v="0"/>
    <n v="55"/>
    <n v="3"/>
    <n v="58"/>
    <n v="0.94827586206896552"/>
    <m/>
    <m/>
    <m/>
    <n v="2015"/>
  </r>
  <r>
    <s v="Ringen"/>
    <s v="Nile"/>
    <x v="29"/>
    <n v="13"/>
    <n v="147"/>
    <n v="10"/>
    <n v="170"/>
    <n v="0.94117647058823528"/>
    <m/>
    <m/>
    <m/>
    <n v="2015"/>
  </r>
  <r>
    <s v="Frantz"/>
    <s v="Bryce"/>
    <x v="4"/>
    <n v="6"/>
    <n v="9"/>
    <n v="1"/>
    <n v="16"/>
    <n v="0.9375"/>
    <m/>
    <m/>
    <m/>
    <n v="2015"/>
  </r>
  <r>
    <s v="Grace"/>
    <s v="Evan"/>
    <x v="40"/>
    <n v="26"/>
    <n v="25"/>
    <n v="5"/>
    <n v="56"/>
    <n v="0.9107142857142857"/>
    <m/>
    <m/>
    <m/>
    <n v="2015"/>
  </r>
  <r>
    <s v="Brennan"/>
    <s v="Ryan"/>
    <x v="41"/>
    <n v="28"/>
    <n v="12"/>
    <n v="7"/>
    <n v="47"/>
    <n v="0.85106382978723405"/>
    <m/>
    <m/>
    <m/>
    <n v="2015"/>
  </r>
  <r>
    <s v="Sass"/>
    <s v="Caleb"/>
    <x v="19"/>
    <n v="59"/>
    <n v="27"/>
    <n v="19"/>
    <n v="105"/>
    <n v="0.81904761904761902"/>
    <m/>
    <m/>
    <m/>
    <n v="2015"/>
  </r>
  <r>
    <s v="Swartzendruber"/>
    <s v="Chase"/>
    <x v="42"/>
    <n v="2"/>
    <n v="0"/>
    <n v="1"/>
    <n v="3"/>
    <n v="0.66666666666666663"/>
    <m/>
    <m/>
    <m/>
    <n v="2015"/>
  </r>
  <r>
    <s v="Roggeveen"/>
    <s v="Jack"/>
    <x v="18"/>
    <n v="0"/>
    <n v="0"/>
    <n v="0"/>
    <n v="0"/>
    <e v="#DIV/0!"/>
    <m/>
    <m/>
    <m/>
    <n v="2015"/>
  </r>
  <r>
    <s v="Bigley"/>
    <s v="Brady"/>
    <x v="43"/>
    <n v="0"/>
    <n v="0"/>
    <n v="0"/>
    <n v="0"/>
    <e v="#DIV/0!"/>
    <m/>
    <m/>
    <m/>
    <n v="2015"/>
  </r>
  <r>
    <s v="Moioffer"/>
    <s v="Nick"/>
    <x v="31"/>
    <n v="0"/>
    <n v="0"/>
    <n v="1"/>
    <n v="1"/>
    <n v="0"/>
    <m/>
    <m/>
    <m/>
    <n v="2015"/>
  </r>
  <r>
    <s v="McCullough"/>
    <s v="CJ"/>
    <x v="35"/>
    <n v="0"/>
    <n v="0"/>
    <n v="0"/>
    <n v="0"/>
    <e v="#DIV/0!"/>
    <m/>
    <m/>
    <m/>
    <n v="2015"/>
  </r>
  <r>
    <s v="Ringen"/>
    <s v="Nile"/>
    <x v="29"/>
    <n v="22"/>
    <n v="166"/>
    <n v="6"/>
    <n v="194"/>
    <n v="0.96907216494845361"/>
    <m/>
    <m/>
    <m/>
    <n v="2014"/>
  </r>
  <r>
    <s v="McCleary"/>
    <s v="Brett"/>
    <x v="10"/>
    <n v="19"/>
    <n v="88"/>
    <n v="4"/>
    <n v="111"/>
    <n v="0.963963963963964"/>
    <n v="9"/>
    <n v="28"/>
    <n v="0.24324324324324326"/>
    <n v="2014"/>
  </r>
  <r>
    <s v="Sueppel"/>
    <s v="Nick"/>
    <x v="37"/>
    <n v="35"/>
    <n v="197"/>
    <n v="11"/>
    <n v="243"/>
    <n v="0.95473251028806583"/>
    <n v="9"/>
    <n v="45"/>
    <n v="0.16666666666666666"/>
    <n v="2014"/>
  </r>
  <r>
    <s v="Sladek"/>
    <s v="Grant"/>
    <x v="44"/>
    <n v="1"/>
    <n v="65"/>
    <n v="4"/>
    <n v="70"/>
    <n v="0.94285714285714284"/>
    <m/>
    <m/>
    <m/>
    <n v="2014"/>
  </r>
  <r>
    <s v="Leigh"/>
    <s v="Dylan"/>
    <x v="30"/>
    <n v="75"/>
    <n v="62"/>
    <n v="11"/>
    <n v="148"/>
    <n v="0.92567567567567566"/>
    <m/>
    <m/>
    <m/>
    <n v="2014"/>
  </r>
  <r>
    <s v="Hensley"/>
    <s v="Matt"/>
    <x v="39"/>
    <n v="1"/>
    <n v="71"/>
    <n v="6"/>
    <n v="78"/>
    <n v="0.92307692307692313"/>
    <m/>
    <m/>
    <m/>
    <n v="2014"/>
  </r>
  <r>
    <s v="Haring"/>
    <s v="Michael"/>
    <x v="45"/>
    <n v="14"/>
    <n v="42"/>
    <n v="7"/>
    <n v="63"/>
    <n v="0.88888888888888884"/>
    <m/>
    <m/>
    <m/>
    <n v="2014"/>
  </r>
  <r>
    <s v="LaFauce"/>
    <s v="Logan"/>
    <x v="46"/>
    <n v="38"/>
    <n v="32"/>
    <n v="12"/>
    <n v="82"/>
    <n v="0.85365853658536583"/>
    <m/>
    <m/>
    <m/>
    <n v="2014"/>
  </r>
  <r>
    <s v="Brennan"/>
    <s v="Ryan"/>
    <x v="41"/>
    <n v="1"/>
    <n v="4"/>
    <n v="1"/>
    <n v="6"/>
    <n v="0.83333333333333337"/>
    <m/>
    <m/>
    <m/>
    <n v="2014"/>
  </r>
  <r>
    <s v="Arch"/>
    <s v="Joseph"/>
    <x v="47"/>
    <n v="5"/>
    <n v="0"/>
    <n v="1"/>
    <n v="6"/>
    <n v="0.83333333333333337"/>
    <m/>
    <m/>
    <m/>
    <n v="2014"/>
  </r>
  <r>
    <s v="Grace"/>
    <s v="Evan"/>
    <x v="40"/>
    <n v="61"/>
    <n v="38"/>
    <n v="23"/>
    <n v="122"/>
    <n v="0.81147540983606559"/>
    <m/>
    <m/>
    <m/>
    <n v="2014"/>
  </r>
  <r>
    <s v="Cotton"/>
    <s v="Brady"/>
    <x v="38"/>
    <n v="11"/>
    <n v="18"/>
    <n v="8"/>
    <n v="37"/>
    <n v="0.78378378378378377"/>
    <m/>
    <m/>
    <m/>
    <n v="2014"/>
  </r>
  <r>
    <s v="Forrester"/>
    <s v="Quinton"/>
    <x v="48"/>
    <n v="1"/>
    <n v="0"/>
    <n v="4"/>
    <n v="5"/>
    <n v="0.2"/>
    <m/>
    <m/>
    <m/>
    <n v="2014"/>
  </r>
  <r>
    <s v="Fountain"/>
    <s v="Jared"/>
    <x v="49"/>
    <n v="2"/>
    <n v="3"/>
    <n v="0"/>
    <n v="5"/>
    <n v="1"/>
    <m/>
    <m/>
    <m/>
    <n v="2013"/>
  </r>
  <r>
    <s v="Gevock"/>
    <s v="JJ"/>
    <x v="50"/>
    <n v="1"/>
    <n v="77"/>
    <n v="0"/>
    <n v="78"/>
    <n v="1"/>
    <m/>
    <m/>
    <m/>
    <n v="2013"/>
  </r>
  <r>
    <s v="Arch"/>
    <s v="Joseph"/>
    <x v="47"/>
    <n v="4"/>
    <n v="0"/>
    <n v="0"/>
    <n v="4"/>
    <n v="1"/>
    <m/>
    <m/>
    <m/>
    <n v="2013"/>
  </r>
  <r>
    <s v="Dennis"/>
    <s v="Sam"/>
    <x v="51"/>
    <n v="0"/>
    <n v="2"/>
    <n v="0"/>
    <n v="2"/>
    <n v="1"/>
    <m/>
    <m/>
    <m/>
    <n v="2013"/>
  </r>
  <r>
    <s v="Kenney"/>
    <s v="Eric"/>
    <x v="52"/>
    <n v="41"/>
    <n v="47"/>
    <n v="3"/>
    <n v="91"/>
    <n v="0.96703296703296704"/>
    <m/>
    <m/>
    <m/>
    <n v="2013"/>
  </r>
  <r>
    <s v="Simpson"/>
    <s v="Grant"/>
    <x v="53"/>
    <n v="24"/>
    <n v="166"/>
    <n v="7"/>
    <n v="197"/>
    <n v="0.96446700507614214"/>
    <m/>
    <m/>
    <m/>
    <n v="2013"/>
  </r>
  <r>
    <s v="Stika"/>
    <s v="Tyler"/>
    <x v="54"/>
    <n v="73"/>
    <n v="136"/>
    <n v="8"/>
    <n v="217"/>
    <n v="0.96313364055299544"/>
    <n v="9"/>
    <n v="8"/>
    <n v="0.52941176470588236"/>
    <n v="2013"/>
  </r>
  <r>
    <s v="Wieland"/>
    <s v="Mitch"/>
    <x v="55"/>
    <n v="79"/>
    <n v="43"/>
    <n v="7"/>
    <n v="129"/>
    <n v="0.94573643410852715"/>
    <m/>
    <m/>
    <m/>
    <n v="2013"/>
  </r>
  <r>
    <s v="Haring"/>
    <s v="Michael"/>
    <x v="45"/>
    <n v="22"/>
    <n v="30"/>
    <n v="3"/>
    <n v="55"/>
    <n v="0.94545454545454544"/>
    <m/>
    <m/>
    <m/>
    <n v="2013"/>
  </r>
  <r>
    <s v="Goddard"/>
    <s v="Nate"/>
    <x v="56"/>
    <n v="10"/>
    <n v="6"/>
    <n v="1"/>
    <n v="17"/>
    <n v="0.94117647058823528"/>
    <m/>
    <m/>
    <m/>
    <n v="2013"/>
  </r>
  <r>
    <s v="Crosby"/>
    <s v="Josh"/>
    <x v="57"/>
    <n v="30"/>
    <n v="138"/>
    <n v="11"/>
    <n v="179"/>
    <n v="0.93854748603351956"/>
    <n v="1"/>
    <n v="5"/>
    <n v="0.16666666666666666"/>
    <n v="2013"/>
  </r>
  <r>
    <s v="Hasler"/>
    <s v="Mitch"/>
    <x v="58"/>
    <n v="49"/>
    <n v="24"/>
    <n v="5"/>
    <n v="78"/>
    <n v="0.9358974358974359"/>
    <m/>
    <m/>
    <m/>
    <n v="2013"/>
  </r>
  <r>
    <s v="Forrester"/>
    <s v="Quinton"/>
    <x v="48"/>
    <n v="8"/>
    <n v="6"/>
    <n v="1"/>
    <n v="15"/>
    <n v="0.93333333333333335"/>
    <m/>
    <m/>
    <m/>
    <n v="2013"/>
  </r>
  <r>
    <s v="Frakes"/>
    <s v="Jack"/>
    <x v="59"/>
    <n v="11"/>
    <n v="29"/>
    <n v="3"/>
    <n v="43"/>
    <n v="0.93023255813953487"/>
    <m/>
    <m/>
    <m/>
    <n v="2013"/>
  </r>
  <r>
    <s v="Mrstik"/>
    <s v="Sam"/>
    <x v="60"/>
    <n v="102"/>
    <n v="54"/>
    <n v="17"/>
    <n v="173"/>
    <n v="0.90173410404624277"/>
    <m/>
    <m/>
    <m/>
    <n v="2013"/>
  </r>
  <r>
    <s v="Grace"/>
    <s v="Evan"/>
    <x v="40"/>
    <n v="0"/>
    <n v="0"/>
    <n v="0"/>
    <n v="0"/>
    <e v="#DIV/0!"/>
    <m/>
    <m/>
    <m/>
    <n v="2013"/>
  </r>
  <r>
    <s v="Hostager"/>
    <s v="Quinn"/>
    <x v="61"/>
    <n v="0"/>
    <n v="0"/>
    <n v="0"/>
    <n v="0"/>
    <e v="#DIV/0!"/>
    <m/>
    <m/>
    <m/>
    <n v="2013"/>
  </r>
  <r>
    <s v="Reineke"/>
    <s v="Parker"/>
    <x v="62"/>
    <n v="5"/>
    <n v="70"/>
    <n v="1"/>
    <n v="76"/>
    <n v="0.98684210526315785"/>
    <n v="0"/>
    <n v="4"/>
    <n v="0"/>
    <n v="2012"/>
  </r>
  <r>
    <s v="Crosby"/>
    <s v="Josh"/>
    <x v="57"/>
    <n v="12"/>
    <n v="213"/>
    <n v="9"/>
    <n v="234"/>
    <n v="0.96153846153846156"/>
    <n v="1"/>
    <n v="1"/>
    <n v="0.5"/>
    <n v="2012"/>
  </r>
  <r>
    <s v="Duncan"/>
    <s v="Ryan"/>
    <x v="63"/>
    <n v="22"/>
    <n v="71"/>
    <n v="4"/>
    <n v="97"/>
    <n v="0.95876288659793818"/>
    <n v="0"/>
    <n v="0"/>
    <m/>
    <n v="2012"/>
  </r>
  <r>
    <s v="Kenney"/>
    <s v="Eric"/>
    <x v="52"/>
    <n v="39"/>
    <n v="48"/>
    <n v="5"/>
    <n v="92"/>
    <n v="0.94565217391304346"/>
    <n v="0"/>
    <n v="0"/>
    <m/>
    <n v="2012"/>
  </r>
  <r>
    <s v="Haring"/>
    <s v="Michael"/>
    <x v="45"/>
    <n v="14"/>
    <n v="1"/>
    <n v="1"/>
    <n v="16"/>
    <n v="0.9375"/>
    <n v="0"/>
    <n v="0"/>
    <m/>
    <n v="2012"/>
  </r>
  <r>
    <s v="Mrstik"/>
    <s v="Sam"/>
    <x v="60"/>
    <n v="81"/>
    <n v="26"/>
    <n v="8"/>
    <n v="115"/>
    <n v="0.93043478260869561"/>
    <n v="0"/>
    <n v="0"/>
    <m/>
    <n v="2012"/>
  </r>
  <r>
    <s v="Stika"/>
    <s v="Tyler"/>
    <x v="54"/>
    <n v="32"/>
    <n v="139"/>
    <n v="15"/>
    <n v="186"/>
    <n v="0.91935483870967738"/>
    <n v="6"/>
    <n v="5"/>
    <n v="0.54545454545454541"/>
    <n v="2012"/>
  </r>
  <r>
    <s v="Mills"/>
    <s v="Alex"/>
    <x v="64"/>
    <n v="2"/>
    <n v="32"/>
    <n v="3"/>
    <n v="37"/>
    <n v="0.91891891891891897"/>
    <n v="0"/>
    <n v="0"/>
    <m/>
    <n v="2012"/>
  </r>
  <r>
    <s v="Frakes"/>
    <s v="Jack"/>
    <x v="59"/>
    <n v="61"/>
    <n v="65"/>
    <n v="13"/>
    <n v="139"/>
    <n v="0.90647482014388492"/>
    <n v="0"/>
    <n v="0"/>
    <m/>
    <n v="2012"/>
  </r>
  <r>
    <s v="Gevock"/>
    <s v="JJ"/>
    <x v="50"/>
    <n v="1"/>
    <n v="18"/>
    <n v="2"/>
    <n v="21"/>
    <n v="0.90476190476190477"/>
    <n v="0"/>
    <n v="0"/>
    <m/>
    <n v="2012"/>
  </r>
  <r>
    <s v="Simpson"/>
    <s v="Grant"/>
    <x v="53"/>
    <n v="8"/>
    <n v="26"/>
    <n v="5"/>
    <n v="39"/>
    <n v="0.87179487179487181"/>
    <n v="0"/>
    <n v="0"/>
    <m/>
    <n v="2012"/>
  </r>
  <r>
    <s v="Wieland"/>
    <s v="Mitch"/>
    <x v="55"/>
    <n v="45"/>
    <n v="41"/>
    <n v="15"/>
    <n v="101"/>
    <n v="0.85148514851485146"/>
    <n v="0"/>
    <n v="0"/>
    <m/>
    <n v="2012"/>
  </r>
  <r>
    <s v="Hasler"/>
    <s v="Mitch"/>
    <x v="58"/>
    <n v="39"/>
    <n v="20"/>
    <n v="20"/>
    <n v="79"/>
    <n v="0.74683544303797467"/>
    <n v="0"/>
    <n v="0"/>
    <m/>
    <n v="2012"/>
  </r>
  <r>
    <s v="Fountain"/>
    <s v="Jared"/>
    <x v="49"/>
    <n v="0"/>
    <n v="0"/>
    <n v="0"/>
    <n v="0"/>
    <e v="#DIV/0!"/>
    <n v="0"/>
    <n v="0"/>
    <m/>
    <n v="2012"/>
  </r>
  <r>
    <s v="Brenner"/>
    <s v="Freeman"/>
    <x v="65"/>
    <n v="0"/>
    <n v="0"/>
    <n v="0"/>
    <n v="0"/>
    <e v="#DIV/0!"/>
    <n v="0"/>
    <n v="0"/>
    <m/>
    <n v="2012"/>
  </r>
  <r>
    <s v="Paguado"/>
    <s v="Rossel"/>
    <x v="66"/>
    <n v="0"/>
    <n v="0"/>
    <n v="0"/>
    <n v="0"/>
    <e v="#DIV/0!"/>
    <n v="0"/>
    <n v="0"/>
    <m/>
    <n v="2012"/>
  </r>
  <r>
    <s v="Crosby"/>
    <s v="Josh"/>
    <x v="57"/>
    <n v="1"/>
    <n v="64"/>
    <n v="1"/>
    <n v="66"/>
    <n v="0.98499999999999999"/>
    <n v="0"/>
    <n v="6"/>
    <m/>
    <n v="2011"/>
  </r>
  <r>
    <s v="Prybil"/>
    <s v="Adam"/>
    <x v="67"/>
    <n v="16"/>
    <n v="216"/>
    <n v="5"/>
    <n v="237"/>
    <n v="0.97899999999999998"/>
    <n v="0"/>
    <n v="0"/>
    <m/>
    <n v="2011"/>
  </r>
  <r>
    <s v="Hartley"/>
    <s v="John"/>
    <x v="68"/>
    <n v="5"/>
    <n v="33"/>
    <n v="1"/>
    <n v="39"/>
    <n v="0.97399999999999998"/>
    <n v="0"/>
    <n v="0"/>
    <m/>
    <n v="2011"/>
  </r>
  <r>
    <s v="Stika"/>
    <s v="Tyler"/>
    <x v="54"/>
    <n v="12"/>
    <n v="165"/>
    <n v="6"/>
    <n v="183"/>
    <n v="0.96699999999999997"/>
    <n v="7"/>
    <n v="29"/>
    <n v="0.19444444444444445"/>
    <n v="2011"/>
  </r>
  <r>
    <s v="Wieland"/>
    <s v="Mitch"/>
    <x v="55"/>
    <n v="37"/>
    <n v="37"/>
    <n v="4"/>
    <n v="78"/>
    <n v="0.94899999999999995"/>
    <n v="0"/>
    <n v="0"/>
    <m/>
    <n v="2011"/>
  </r>
  <r>
    <s v="Duncan"/>
    <s v="Ryan"/>
    <x v="63"/>
    <n v="5"/>
    <n v="66"/>
    <n v="5"/>
    <n v="76"/>
    <n v="0.93400000000000005"/>
    <n v="0"/>
    <n v="0"/>
    <m/>
    <n v="2011"/>
  </r>
  <r>
    <s v="Hamm"/>
    <s v="Brent"/>
    <x v="69"/>
    <n v="47"/>
    <n v="59"/>
    <n v="8"/>
    <n v="114"/>
    <n v="0.93"/>
    <n v="2"/>
    <n v="4"/>
    <n v="0.33333333333333331"/>
    <n v="2011"/>
  </r>
  <r>
    <s v="Wingarden"/>
    <s v="Nate"/>
    <x v="70"/>
    <n v="1"/>
    <n v="49"/>
    <n v="4"/>
    <n v="54"/>
    <n v="0.92600000000000005"/>
    <n v="0"/>
    <n v="0"/>
    <m/>
    <n v="2011"/>
  </r>
  <r>
    <s v="Frakes"/>
    <s v="Jack"/>
    <x v="59"/>
    <n v="3"/>
    <n v="5"/>
    <n v="1"/>
    <n v="9"/>
    <n v="0.88900000000000001"/>
    <n v="0"/>
    <n v="0"/>
    <m/>
    <n v="2011"/>
  </r>
  <r>
    <s v="Simpson"/>
    <s v="Grant"/>
    <x v="53"/>
    <n v="17"/>
    <n v="25"/>
    <n v="6"/>
    <n v="48"/>
    <n v="0.875"/>
    <n v="0"/>
    <n v="0"/>
    <m/>
    <n v="2011"/>
  </r>
  <r>
    <s v="Alberhasky"/>
    <s v="Connor"/>
    <x v="71"/>
    <n v="80"/>
    <n v="40"/>
    <n v="22"/>
    <n v="142"/>
    <n v="0.84499999999999997"/>
    <n v="0"/>
    <n v="0"/>
    <m/>
    <n v="2011"/>
  </r>
  <r>
    <s v="Mrstik"/>
    <s v="Sam"/>
    <x v="60"/>
    <n v="52"/>
    <n v="17"/>
    <n v="15"/>
    <n v="84"/>
    <n v="0.82099999999999995"/>
    <n v="0"/>
    <n v="0"/>
    <m/>
    <n v="2011"/>
  </r>
  <r>
    <s v="Paquada"/>
    <s v="Rossel"/>
    <x v="72"/>
    <n v="0"/>
    <n v="0"/>
    <n v="0"/>
    <n v="0"/>
    <n v="0"/>
    <n v="0"/>
    <n v="0"/>
    <m/>
    <n v="2011"/>
  </r>
  <r>
    <s v="Dildine"/>
    <s v="Nick"/>
    <x v="73"/>
    <n v="0"/>
    <n v="0"/>
    <n v="0"/>
    <n v="0"/>
    <n v="0"/>
    <n v="0"/>
    <n v="0"/>
    <m/>
    <n v="2011"/>
  </r>
  <r>
    <s v="Ritter"/>
    <s v="Tim"/>
    <x v="74"/>
    <n v="0"/>
    <n v="70"/>
    <n v="0"/>
    <n v="70"/>
    <n v="1"/>
    <n v="0"/>
    <n v="0"/>
    <m/>
    <n v="2010"/>
  </r>
  <r>
    <s v="Fleener"/>
    <s v="Karl"/>
    <x v="75"/>
    <n v="1"/>
    <n v="1"/>
    <n v="0"/>
    <n v="2"/>
    <n v="1"/>
    <n v="0"/>
    <n v="0"/>
    <m/>
    <n v="2010"/>
  </r>
  <r>
    <s v="Hansen"/>
    <s v="Coulten"/>
    <x v="76"/>
    <n v="1"/>
    <n v="3"/>
    <n v="0"/>
    <n v="4"/>
    <n v="1"/>
    <n v="0"/>
    <n v="0"/>
    <m/>
    <n v="2010"/>
  </r>
  <r>
    <s v="Winegarden"/>
    <s v="Nate"/>
    <x v="70"/>
    <n v="8"/>
    <n v="0"/>
    <n v="0"/>
    <n v="8"/>
    <n v="1"/>
    <n v="0"/>
    <n v="0"/>
    <m/>
    <n v="2010"/>
  </r>
  <r>
    <s v="Tholen"/>
    <s v="Tucker"/>
    <x v="77"/>
    <n v="8"/>
    <n v="56"/>
    <n v="0"/>
    <n v="64"/>
    <n v="1"/>
    <n v="0"/>
    <n v="0"/>
    <m/>
    <n v="2010"/>
  </r>
  <r>
    <s v="Crosby"/>
    <s v="Josh"/>
    <x v="57"/>
    <n v="14"/>
    <n v="144"/>
    <n v="4"/>
    <n v="162"/>
    <n v="0.97499999999999998"/>
    <n v="0"/>
    <n v="0"/>
    <m/>
    <n v="2010"/>
  </r>
  <r>
    <s v="Prybil"/>
    <s v="Adam"/>
    <x v="67"/>
    <n v="12"/>
    <n v="174"/>
    <n v="7"/>
    <n v="193"/>
    <n v="0.96399999999999997"/>
    <n v="0"/>
    <n v="0"/>
    <m/>
    <n v="2010"/>
  </r>
  <r>
    <s v="Ketelsen"/>
    <s v="David"/>
    <x v="78"/>
    <n v="1"/>
    <n v="15"/>
    <n v="1"/>
    <n v="17"/>
    <n v="0.94099999999999995"/>
    <n v="0"/>
    <n v="0"/>
    <m/>
    <n v="2010"/>
  </r>
  <r>
    <s v="Alberhasky"/>
    <s v="Connor"/>
    <x v="71"/>
    <n v="91"/>
    <n v="39"/>
    <n v="11"/>
    <n v="141"/>
    <n v="0.92200000000000004"/>
    <n v="0"/>
    <n v="0"/>
    <m/>
    <n v="2010"/>
  </r>
  <r>
    <s v="Yoder"/>
    <s v="Derek"/>
    <x v="79"/>
    <n v="62"/>
    <n v="70"/>
    <n v="12"/>
    <n v="144"/>
    <n v="0.91700000000000004"/>
    <n v="0"/>
    <n v="0"/>
    <m/>
    <n v="2010"/>
  </r>
  <r>
    <s v="Duncan"/>
    <s v="Ryan"/>
    <x v="63"/>
    <n v="11"/>
    <n v="42"/>
    <n v="5"/>
    <n v="58"/>
    <n v="0.91400000000000003"/>
    <n v="0"/>
    <n v="0"/>
    <m/>
    <n v="2010"/>
  </r>
  <r>
    <s v="Simpson"/>
    <s v="Grant"/>
    <x v="53"/>
    <n v="16"/>
    <n v="11"/>
    <n v="3"/>
    <n v="30"/>
    <n v="0.9"/>
    <n v="0"/>
    <n v="0"/>
    <m/>
    <n v="2010"/>
  </r>
  <r>
    <s v="Hamm"/>
    <s v="Brent"/>
    <x v="69"/>
    <n v="10"/>
    <n v="35"/>
    <n v="5"/>
    <n v="50"/>
    <n v="0.9"/>
    <n v="0"/>
    <n v="0"/>
    <m/>
    <n v="2010"/>
  </r>
  <r>
    <s v="Mrstik"/>
    <s v="Sam"/>
    <x v="60"/>
    <n v="68"/>
    <n v="26"/>
    <n v="12"/>
    <n v="106"/>
    <n v="0.88700000000000001"/>
    <n v="0"/>
    <n v="0"/>
    <m/>
    <n v="2010"/>
  </r>
  <r>
    <s v="Lake"/>
    <s v="David"/>
    <x v="80"/>
    <n v="0"/>
    <n v="5"/>
    <n v="1"/>
    <n v="6"/>
    <n v="0.83299999999999996"/>
    <n v="0"/>
    <n v="0"/>
    <m/>
    <n v="2010"/>
  </r>
  <r>
    <s v="Loring"/>
    <s v="Logan"/>
    <x v="81"/>
    <n v="3"/>
    <n v="2"/>
    <n v="1"/>
    <n v="6"/>
    <n v="0.83299999999999996"/>
    <n v="0"/>
    <n v="0"/>
    <m/>
    <n v="2010"/>
  </r>
  <r>
    <s v="Strommer"/>
    <s v="Richard"/>
    <x v="82"/>
    <n v="2"/>
    <n v="0"/>
    <n v="1"/>
    <n v="3"/>
    <n v="0.66700000000000004"/>
    <n v="0"/>
    <n v="0"/>
    <m/>
    <n v="2010"/>
  </r>
  <r>
    <s v="Vincent"/>
    <s v="Matt"/>
    <x v="83"/>
    <n v="0"/>
    <n v="6"/>
    <n v="0"/>
    <n v="6"/>
    <n v="1"/>
    <n v="0"/>
    <n v="0"/>
    <m/>
    <n v="2009"/>
  </r>
  <r>
    <s v="Fleener"/>
    <s v="Karl"/>
    <x v="75"/>
    <n v="5"/>
    <n v="2"/>
    <n v="0"/>
    <n v="7"/>
    <n v="1"/>
    <n v="0"/>
    <n v="0"/>
    <m/>
    <n v="2009"/>
  </r>
  <r>
    <s v="Hardin"/>
    <s v="Louie"/>
    <x v="84"/>
    <n v="2"/>
    <n v="49"/>
    <n v="1"/>
    <n v="52"/>
    <n v="0.98099999999999998"/>
    <n v="0"/>
    <n v="0"/>
    <m/>
    <n v="2009"/>
  </r>
  <r>
    <s v="Prybil"/>
    <s v="Adam"/>
    <x v="67"/>
    <n v="1"/>
    <n v="64"/>
    <n v="2"/>
    <n v="67"/>
    <n v="0.97"/>
    <n v="0"/>
    <n v="0"/>
    <m/>
    <n v="2009"/>
  </r>
  <r>
    <s v="Strommer"/>
    <s v="Richard"/>
    <x v="82"/>
    <n v="2"/>
    <n v="59"/>
    <n v="2"/>
    <n v="63"/>
    <n v="0.96799999999999997"/>
    <n v="0"/>
    <n v="0"/>
    <m/>
    <n v="2009"/>
  </r>
  <r>
    <s v="Harp"/>
    <s v="Kevin"/>
    <x v="85"/>
    <n v="9"/>
    <n v="141"/>
    <n v="5"/>
    <n v="155"/>
    <n v="0.96799999999999997"/>
    <n v="0"/>
    <n v="0"/>
    <m/>
    <n v="2009"/>
  </r>
  <r>
    <s v="Ritter"/>
    <s v="Tim"/>
    <x v="74"/>
    <n v="2"/>
    <n v="78"/>
    <n v="3"/>
    <n v="83"/>
    <n v="0.96399999999999997"/>
    <n v="0"/>
    <n v="0"/>
    <m/>
    <n v="2009"/>
  </r>
  <r>
    <s v="Tholen"/>
    <s v="Tucker"/>
    <x v="77"/>
    <n v="10"/>
    <n v="136"/>
    <n v="6"/>
    <n v="152"/>
    <n v="0.96099999999999997"/>
    <n v="0"/>
    <n v="0"/>
    <m/>
    <n v="2009"/>
  </r>
  <r>
    <s v="Creach"/>
    <s v="Gus"/>
    <x v="86"/>
    <n v="11"/>
    <n v="77"/>
    <n v="4"/>
    <n v="92"/>
    <n v="0.95699999999999996"/>
    <n v="0"/>
    <n v="0"/>
    <m/>
    <n v="2009"/>
  </r>
  <r>
    <s v="Chelf"/>
    <s v="John"/>
    <x v="87"/>
    <n v="58"/>
    <n v="69"/>
    <n v="6"/>
    <n v="133"/>
    <n v="0.95499999999999996"/>
    <n v="0"/>
    <n v="0"/>
    <m/>
    <n v="2009"/>
  </r>
  <r>
    <s v="Yoder"/>
    <s v="Derek"/>
    <x v="79"/>
    <n v="12"/>
    <n v="25"/>
    <n v="2"/>
    <n v="39"/>
    <n v="0.94899999999999995"/>
    <n v="0"/>
    <n v="0"/>
    <m/>
    <n v="2009"/>
  </r>
  <r>
    <s v="Dorman"/>
    <s v="Patrick"/>
    <x v="88"/>
    <n v="48"/>
    <n v="18"/>
    <n v="6"/>
    <n v="72"/>
    <n v="0.91700000000000004"/>
    <n v="0"/>
    <n v="0"/>
    <m/>
    <n v="2009"/>
  </r>
  <r>
    <s v="Alberhasky"/>
    <s v="Connor"/>
    <x v="71"/>
    <n v="29"/>
    <n v="20"/>
    <n v="5"/>
    <n v="54"/>
    <n v="0.90700000000000003"/>
    <n v="0"/>
    <n v="0"/>
    <m/>
    <n v="2009"/>
  </r>
  <r>
    <s v="Noser"/>
    <s v="Rob"/>
    <x v="89"/>
    <n v="4"/>
    <n v="11"/>
    <n v="2"/>
    <n v="17"/>
    <n v="0.88200000000000001"/>
    <n v="0"/>
    <n v="0"/>
    <m/>
    <n v="2009"/>
  </r>
  <r>
    <s v="Derby"/>
    <s v="AJ"/>
    <x v="90"/>
    <n v="85"/>
    <n v="26"/>
    <n v="24"/>
    <n v="135"/>
    <n v="0.82199999999999995"/>
    <n v="0"/>
    <n v="0"/>
    <m/>
    <n v="2009"/>
  </r>
  <r>
    <s v="Hartley"/>
    <s v="John"/>
    <x v="68"/>
    <n v="2"/>
    <n v="0"/>
    <n v="1"/>
    <n v="3"/>
    <n v="0.66700000000000004"/>
    <n v="0"/>
    <n v="0"/>
    <m/>
    <n v="2009"/>
  </r>
  <r>
    <s v="Saeugling"/>
    <s v="Seth"/>
    <x v="91"/>
    <n v="2"/>
    <n v="3"/>
    <n v="3"/>
    <n v="8"/>
    <n v="0.625"/>
    <n v="0"/>
    <n v="0"/>
    <m/>
    <n v="2009"/>
  </r>
  <r>
    <s v="Loring"/>
    <s v="Logan"/>
    <x v="81"/>
    <n v="0"/>
    <n v="0"/>
    <n v="0"/>
    <n v="0"/>
    <n v="0"/>
    <n v="0"/>
    <n v="0"/>
    <m/>
    <n v="2009"/>
  </r>
  <r>
    <s v="Weno"/>
    <s v="Greg"/>
    <x v="92"/>
    <n v="0"/>
    <n v="0"/>
    <n v="6"/>
    <n v="6"/>
    <n v="0"/>
    <n v="0"/>
    <n v="0"/>
    <m/>
    <n v="2009"/>
  </r>
  <r>
    <s v="Riley"/>
    <s v="Phillip"/>
    <x v="93"/>
    <n v="0"/>
    <n v="0"/>
    <n v="2"/>
    <n v="2"/>
    <n v="0"/>
    <n v="0"/>
    <n v="0"/>
    <m/>
    <n v="2009"/>
  </r>
  <r>
    <s v="Glenn"/>
    <s v="Elliot"/>
    <x v="94"/>
    <n v="0"/>
    <n v="0"/>
    <n v="0"/>
    <n v="0"/>
    <n v="0"/>
    <n v="0"/>
    <n v="0"/>
    <m/>
    <n v="2009"/>
  </r>
  <r>
    <s v="Heck"/>
    <s v="DJ"/>
    <x v="95"/>
    <n v="2"/>
    <n v="68"/>
    <n v="0"/>
    <n v="70"/>
    <n v="1"/>
    <m/>
    <m/>
    <m/>
    <n v="2018"/>
  </r>
  <r>
    <s v="Alberhasky"/>
    <s v="JD"/>
    <x v="96"/>
    <n v="6"/>
    <n v="13"/>
    <n v="0"/>
    <n v="19"/>
    <n v="1"/>
    <n v="2"/>
    <n v="10"/>
    <n v="0.16666666666666666"/>
    <n v="2018"/>
  </r>
  <r>
    <s v="Steve"/>
    <s v="Ben"/>
    <x v="22"/>
    <n v="1"/>
    <n v="3"/>
    <n v="0"/>
    <n v="4"/>
    <n v="1"/>
    <m/>
    <m/>
    <m/>
    <n v="2018"/>
  </r>
  <r>
    <s v="Kuepker"/>
    <s v="Zachary"/>
    <x v="97"/>
    <n v="0"/>
    <n v="51"/>
    <n v="1"/>
    <n v="52"/>
    <n v="0.98099999999999998"/>
    <m/>
    <m/>
    <m/>
    <n v="2018"/>
  </r>
  <r>
    <s v="McComas"/>
    <s v="Liam"/>
    <x v="11"/>
    <n v="36"/>
    <n v="188"/>
    <n v="9"/>
    <n v="233"/>
    <n v="0.96099999999999997"/>
    <n v="15"/>
    <n v="80"/>
    <n v="0.15789473684210525"/>
    <n v="2018"/>
  </r>
  <r>
    <s v="Dykes"/>
    <s v="Jacob"/>
    <x v="3"/>
    <n v="19"/>
    <n v="154"/>
    <n v="8"/>
    <n v="181"/>
    <n v="0.95599999999999996"/>
    <m/>
    <m/>
    <m/>
    <n v="2018"/>
  </r>
  <r>
    <s v="Parker"/>
    <s v="Ben"/>
    <x v="13"/>
    <n v="9"/>
    <n v="125"/>
    <n v="7"/>
    <n v="141"/>
    <n v="0.95"/>
    <m/>
    <m/>
    <m/>
    <n v="2018"/>
  </r>
  <r>
    <s v="Max"/>
    <s v="Quenton"/>
    <x v="9"/>
    <n v="80"/>
    <n v="36"/>
    <n v="8"/>
    <n v="124"/>
    <n v="0.93500000000000005"/>
    <m/>
    <m/>
    <m/>
    <n v="2018"/>
  </r>
  <r>
    <s v="Milder"/>
    <s v="Cole"/>
    <x v="12"/>
    <n v="4"/>
    <n v="44"/>
    <n v="5"/>
    <n v="53"/>
    <n v="0.90600000000000003"/>
    <m/>
    <m/>
    <m/>
    <n v="2018"/>
  </r>
  <r>
    <s v="Reyhons"/>
    <s v="Travis"/>
    <x v="17"/>
    <n v="80"/>
    <n v="80"/>
    <n v="25"/>
    <n v="185"/>
    <n v="0.86499999999999999"/>
    <m/>
    <m/>
    <m/>
    <n v="2018"/>
  </r>
  <r>
    <s v="Lewers"/>
    <s v="Sam"/>
    <x v="8"/>
    <n v="57"/>
    <n v="38"/>
    <n v="15"/>
    <n v="110"/>
    <n v="0.86399999999999999"/>
    <m/>
    <m/>
    <m/>
    <n v="2018"/>
  </r>
  <r>
    <s v="Hanrahan"/>
    <s v="Cade"/>
    <x v="98"/>
    <n v="4"/>
    <n v="13"/>
    <n v="3"/>
    <n v="20"/>
    <n v="0.85"/>
    <m/>
    <m/>
    <m/>
    <n v="2018"/>
  </r>
  <r>
    <s v="Herzic"/>
    <s v="Brady"/>
    <x v="99"/>
    <n v="15"/>
    <n v="2"/>
    <n v="3"/>
    <n v="20"/>
    <n v="0.85"/>
    <m/>
    <m/>
    <m/>
    <n v="2018"/>
  </r>
  <r>
    <s v="Jones"/>
    <s v="Evan"/>
    <x v="7"/>
    <n v="30"/>
    <n v="14"/>
    <n v="12"/>
    <n v="56"/>
    <n v="0.78600000000000003"/>
    <m/>
    <m/>
    <m/>
    <n v="2018"/>
  </r>
  <r>
    <s v="Moore"/>
    <s v="Riley"/>
    <x v="100"/>
    <n v="3"/>
    <n v="0"/>
    <n v="1"/>
    <n v="4"/>
    <n v="0.75"/>
    <m/>
    <m/>
    <m/>
    <n v="2018"/>
  </r>
  <r>
    <s v="Threlkeld-Wiegand"/>
    <s v="Ry"/>
    <x v="24"/>
    <n v="10"/>
    <n v="6"/>
    <n v="6"/>
    <n v="22"/>
    <n v="0.72699999999999998"/>
    <m/>
    <m/>
    <m/>
    <n v="2018"/>
  </r>
  <r>
    <s v="Slauson"/>
    <s v="Tanner"/>
    <x v="21"/>
    <n v="0"/>
    <n v="0"/>
    <n v="0"/>
    <n v="0"/>
    <n v="0"/>
    <m/>
    <m/>
    <m/>
    <n v="2018"/>
  </r>
  <r>
    <s v="Clark"/>
    <s v="Kyle"/>
    <x v="101"/>
    <n v="0"/>
    <n v="0"/>
    <n v="0"/>
    <n v="0"/>
    <n v="0"/>
    <m/>
    <m/>
    <m/>
    <n v="2018"/>
  </r>
  <r>
    <s v="Dickerson"/>
    <s v="Dustin"/>
    <x v="102"/>
    <n v="0"/>
    <n v="0"/>
    <n v="0"/>
    <n v="0"/>
    <n v="0"/>
    <m/>
    <m/>
    <m/>
    <n v="2018"/>
  </r>
  <r>
    <s v="Deprenger"/>
    <s v="Max"/>
    <x v="103"/>
    <n v="0"/>
    <n v="0"/>
    <n v="0"/>
    <n v="0"/>
    <n v="0"/>
    <m/>
    <m/>
    <m/>
    <n v="2018"/>
  </r>
  <r>
    <s v="Moore"/>
    <s v="Riley"/>
    <x v="100"/>
    <n v="1"/>
    <n v="0"/>
    <n v="0"/>
    <n v="1"/>
    <n v="1"/>
    <n v="0"/>
    <n v="0"/>
    <m/>
    <n v="2019"/>
  </r>
  <r>
    <s v="Ernst"/>
    <s v="Jackson"/>
    <x v="104"/>
    <n v="0"/>
    <n v="8"/>
    <n v="0"/>
    <n v="8"/>
    <n v="1"/>
    <n v="0"/>
    <n v="0"/>
    <m/>
    <n v="2019"/>
  </r>
  <r>
    <s v="Schnoebelen"/>
    <s v="Kolbe"/>
    <x v="105"/>
    <n v="0"/>
    <n v="1"/>
    <n v="0"/>
    <n v="1"/>
    <n v="1"/>
    <n v="0"/>
    <n v="0"/>
    <m/>
    <n v="2019"/>
  </r>
  <r>
    <s v="Dickerson"/>
    <s v="Dustin"/>
    <x v="102"/>
    <n v="1"/>
    <n v="10"/>
    <n v="0"/>
    <n v="11"/>
    <n v="1"/>
    <n v="0"/>
    <n v="0"/>
    <m/>
    <n v="2019"/>
  </r>
  <r>
    <s v="Alberhasky"/>
    <s v="JD"/>
    <x v="96"/>
    <n v="3"/>
    <n v="18"/>
    <n v="0"/>
    <n v="21"/>
    <n v="1"/>
    <n v="0"/>
    <n v="3"/>
    <n v="0"/>
    <n v="2019"/>
  </r>
  <r>
    <s v="Steve"/>
    <s v="Ben"/>
    <x v="22"/>
    <n v="0"/>
    <n v="60"/>
    <n v="1"/>
    <n v="61"/>
    <n v="0.98399999999999999"/>
    <n v="0"/>
    <n v="0"/>
    <m/>
    <n v="2019"/>
  </r>
  <r>
    <s v="Lewers"/>
    <s v="Sam"/>
    <x v="8"/>
    <n v="14"/>
    <n v="249"/>
    <n v="6"/>
    <n v="269"/>
    <n v="0.97799999999999998"/>
    <n v="0"/>
    <n v="0"/>
    <m/>
    <n v="2019"/>
  </r>
  <r>
    <s v="McComas"/>
    <s v="Liam"/>
    <x v="11"/>
    <n v="49"/>
    <n v="191"/>
    <n v="6"/>
    <n v="246"/>
    <n v="0.97599999999999998"/>
    <n v="14"/>
    <n v="62"/>
    <n v="0.18421052631578946"/>
    <n v="2019"/>
  </r>
  <r>
    <s v="Kuepker"/>
    <s v="Zachary"/>
    <x v="97"/>
    <n v="4"/>
    <n v="62"/>
    <n v="2"/>
    <n v="68"/>
    <n v="0.97099999999999997"/>
    <n v="0"/>
    <n v="0"/>
    <m/>
    <n v="2019"/>
  </r>
  <r>
    <s v="Seaton"/>
    <s v="Carter"/>
    <x v="106"/>
    <n v="2"/>
    <n v="30"/>
    <n v="2"/>
    <n v="34"/>
    <n v="0.94099999999999995"/>
    <n v="0"/>
    <n v="0"/>
    <m/>
    <n v="2019"/>
  </r>
  <r>
    <s v="Heck"/>
    <s v="DJ"/>
    <x v="95"/>
    <n v="0"/>
    <n v="28"/>
    <n v="2"/>
    <n v="30"/>
    <n v="0.93300000000000005"/>
    <n v="0"/>
    <n v="0"/>
    <m/>
    <n v="2019"/>
  </r>
  <r>
    <s v="Hayden"/>
    <s v="Reese"/>
    <x v="107"/>
    <n v="23"/>
    <n v="15"/>
    <n v="3"/>
    <n v="41"/>
    <n v="0.92700000000000005"/>
    <n v="0"/>
    <n v="0"/>
    <m/>
    <n v="2019"/>
  </r>
  <r>
    <s v="Hanrahan"/>
    <s v="Cade"/>
    <x v="98"/>
    <n v="72"/>
    <n v="77"/>
    <n v="12"/>
    <n v="161"/>
    <n v="0.92500000000000004"/>
    <n v="0"/>
    <n v="0"/>
    <m/>
    <n v="2019"/>
  </r>
  <r>
    <s v="Bormann"/>
    <s v="Garrett"/>
    <x v="108"/>
    <n v="66"/>
    <n v="30"/>
    <n v="12"/>
    <n v="108"/>
    <n v="0.88900000000000001"/>
    <n v="0"/>
    <n v="0"/>
    <m/>
    <n v="2019"/>
  </r>
  <r>
    <s v="Mitchell"/>
    <s v="Gable"/>
    <x v="109"/>
    <n v="72"/>
    <n v="42"/>
    <n v="15"/>
    <n v="129"/>
    <n v="0.88400000000000001"/>
    <n v="0"/>
    <n v="0"/>
    <m/>
    <n v="2019"/>
  </r>
  <r>
    <s v="Kabat"/>
    <s v="Noah"/>
    <x v="110"/>
    <n v="0"/>
    <n v="7"/>
    <n v="1"/>
    <n v="8"/>
    <n v="0.875"/>
    <n v="0"/>
    <n v="0"/>
    <m/>
    <n v="2019"/>
  </r>
  <r>
    <s v="Klosterman"/>
    <s v="John"/>
    <x v="111"/>
    <n v="3"/>
    <n v="0"/>
    <n v="1"/>
    <n v="4"/>
    <n v="0.75"/>
    <n v="0"/>
    <n v="0"/>
    <m/>
    <n v="2019"/>
  </r>
  <r>
    <s v="Herzic"/>
    <s v="Brady"/>
    <x v="99"/>
    <n v="11"/>
    <n v="1"/>
    <n v="4"/>
    <n v="16"/>
    <n v="0.75"/>
    <n v="0"/>
    <n v="0"/>
    <m/>
    <n v="2019"/>
  </r>
  <r>
    <s v="Threlkeld-Wiegand"/>
    <s v="Ry"/>
    <x v="24"/>
    <n v="9"/>
    <n v="2"/>
    <n v="7"/>
    <n v="18"/>
    <n v="0.61099999999999999"/>
    <n v="0"/>
    <n v="0"/>
    <m/>
    <n v="2019"/>
  </r>
  <r>
    <s v="Obermueller"/>
    <s v="Cade"/>
    <x v="112"/>
    <n v="0"/>
    <n v="0"/>
    <n v="0"/>
    <n v="0"/>
    <n v="0"/>
    <n v="0"/>
    <n v="0"/>
    <m/>
    <n v="2019"/>
  </r>
  <r>
    <s v="Denniger"/>
    <s v="Daniel"/>
    <x v="113"/>
    <n v="0"/>
    <n v="0"/>
    <n v="0"/>
    <n v="0"/>
    <n v="0"/>
    <n v="0"/>
    <n v="0"/>
    <m/>
    <n v="2019"/>
  </r>
  <r>
    <s v="Cotton"/>
    <s v="Garet"/>
    <x v="114"/>
    <n v="0"/>
    <n v="0"/>
    <n v="0"/>
    <n v="0"/>
    <n v="0"/>
    <n v="0"/>
    <n v="0"/>
    <m/>
    <n v="2019"/>
  </r>
  <r>
    <s v="Kennedy"/>
    <s v="Jay"/>
    <x v="115"/>
    <n v="0"/>
    <n v="0"/>
    <n v="0"/>
    <n v="0"/>
    <n v="0"/>
    <n v="0"/>
    <n v="0"/>
    <m/>
    <n v="2019"/>
  </r>
  <r>
    <s v="Clark"/>
    <s v="Kyle"/>
    <x v="101"/>
    <n v="0"/>
    <n v="0"/>
    <n v="0"/>
    <n v="0"/>
    <n v="0"/>
    <n v="0"/>
    <n v="0"/>
    <m/>
    <n v="2019"/>
  </r>
  <r>
    <s v="Means"/>
    <s v="Jacob"/>
    <x v="116"/>
    <n v="0"/>
    <n v="0"/>
    <n v="0"/>
    <n v="0"/>
    <n v="0"/>
    <n v="0"/>
    <n v="0"/>
    <m/>
    <n v="2019"/>
  </r>
  <r>
    <s v="Deprenger"/>
    <s v="Max"/>
    <x v="103"/>
    <n v="0"/>
    <n v="0"/>
    <n v="0"/>
    <n v="0"/>
    <n v="0"/>
    <n v="0"/>
    <n v="0"/>
    <m/>
    <n v="2019"/>
  </r>
  <r>
    <s v="Hayden"/>
    <s v="Reese"/>
    <x v="107"/>
    <n v="33"/>
    <n v="37"/>
    <n v="5"/>
    <n v="75"/>
    <n v="0.93300000000000005"/>
    <n v="0"/>
    <n v="0"/>
    <m/>
    <n v="2020"/>
  </r>
  <r>
    <s v="Bormann"/>
    <s v="Garrett"/>
    <x v="108"/>
    <n v="27"/>
    <n v="12"/>
    <n v="5"/>
    <n v="44"/>
    <n v="0.88600000000000001"/>
    <n v="0"/>
    <n v="0"/>
    <m/>
    <n v="2020"/>
  </r>
  <r>
    <s v="Dunnwald"/>
    <s v="Cedric"/>
    <x v="117"/>
    <n v="0"/>
    <n v="9"/>
    <n v="0"/>
    <n v="9"/>
    <n v="1"/>
    <n v="0"/>
    <n v="4"/>
    <n v="0"/>
    <n v="2020"/>
  </r>
  <r>
    <s v="Cooper"/>
    <s v="Ben"/>
    <x v="118"/>
    <n v="1"/>
    <n v="21"/>
    <n v="2"/>
    <n v="24"/>
    <n v="0.91700000000000004"/>
    <n v="0"/>
    <n v="0"/>
    <m/>
    <n v="2020"/>
  </r>
  <r>
    <s v="Seaton"/>
    <s v="Carter"/>
    <x v="106"/>
    <n v="5"/>
    <n v="17"/>
    <n v="4"/>
    <n v="26"/>
    <n v="0.84599999999999997"/>
    <n v="0"/>
    <n v="0"/>
    <m/>
    <n v="2020"/>
  </r>
  <r>
    <s v="Cotton"/>
    <s v="Garet"/>
    <x v="114"/>
    <n v="0"/>
    <n v="0"/>
    <n v="0"/>
    <n v="0"/>
    <n v="0"/>
    <n v="0"/>
    <n v="0"/>
    <m/>
    <n v="2020"/>
  </r>
  <r>
    <s v="Kueter"/>
    <s v="Ben"/>
    <x v="119"/>
    <n v="0"/>
    <n v="1"/>
    <n v="0"/>
    <n v="1"/>
    <n v="1"/>
    <n v="0"/>
    <n v="0"/>
    <m/>
    <n v="2020"/>
  </r>
  <r>
    <s v="Carrell"/>
    <s v="Jack"/>
    <x v="120"/>
    <n v="0"/>
    <n v="0"/>
    <n v="0"/>
    <n v="0"/>
    <n v="0"/>
    <n v="0"/>
    <n v="0"/>
    <m/>
    <n v="2020"/>
  </r>
  <r>
    <s v="Mitchell"/>
    <s v="Gable"/>
    <x v="109"/>
    <n v="52"/>
    <n v="28"/>
    <n v="4"/>
    <n v="84"/>
    <n v="0.95199999999999996"/>
    <n v="0"/>
    <n v="0"/>
    <m/>
    <n v="2020"/>
  </r>
  <r>
    <s v="Stelzer"/>
    <s v="Max"/>
    <x v="121"/>
    <n v="0"/>
    <n v="0"/>
    <n v="0"/>
    <n v="0"/>
    <n v="0"/>
    <n v="0"/>
    <n v="0"/>
    <m/>
    <n v="2020"/>
  </r>
  <r>
    <s v="Kennedy"/>
    <s v="Jay"/>
    <x v="115"/>
    <n v="0"/>
    <n v="0"/>
    <n v="0"/>
    <n v="0"/>
    <n v="0"/>
    <n v="0"/>
    <n v="0"/>
    <m/>
    <n v="2020"/>
  </r>
  <r>
    <s v="Clark"/>
    <s v="Kyle"/>
    <x v="101"/>
    <n v="2"/>
    <n v="1"/>
    <n v="0"/>
    <n v="3"/>
    <n v="1"/>
    <n v="0"/>
    <n v="0"/>
    <m/>
    <n v="2020"/>
  </r>
  <r>
    <s v="Means"/>
    <s v="Jacob"/>
    <x v="116"/>
    <n v="8"/>
    <n v="84"/>
    <n v="3"/>
    <n v="95"/>
    <n v="0.96799999999999997"/>
    <n v="0"/>
    <n v="0"/>
    <m/>
    <n v="2020"/>
  </r>
  <r>
    <s v="Schnoebelen"/>
    <s v="Kolbe"/>
    <x v="105"/>
    <n v="0"/>
    <n v="10"/>
    <n v="1"/>
    <n v="11"/>
    <n v="0.90900000000000003"/>
    <n v="0"/>
    <n v="0"/>
    <m/>
    <n v="2020"/>
  </r>
  <r>
    <s v="Koch"/>
    <s v="Gavin"/>
    <x v="122"/>
    <n v="0"/>
    <n v="0"/>
    <n v="0"/>
    <n v="0"/>
    <n v="0"/>
    <n v="0"/>
    <n v="0"/>
    <m/>
    <n v="2020"/>
  </r>
  <r>
    <s v="Obermueller"/>
    <s v="Cade"/>
    <x v="112"/>
    <n v="5"/>
    <n v="20"/>
    <n v="1"/>
    <n v="26"/>
    <n v="0.96199999999999997"/>
    <n v="0"/>
    <n v="0"/>
    <m/>
    <n v="2020"/>
  </r>
  <r>
    <s v="Sanders"/>
    <s v="Joaquin"/>
    <x v="123"/>
    <n v="1"/>
    <n v="3"/>
    <n v="1"/>
    <n v="5"/>
    <n v="0.8"/>
    <n v="0"/>
    <n v="0"/>
    <m/>
    <n v="2020"/>
  </r>
  <r>
    <s v="Fullenkamp"/>
    <s v="Wolfgang"/>
    <x v="124"/>
    <n v="3"/>
    <n v="1"/>
    <n v="0"/>
    <n v="4"/>
    <n v="1"/>
    <n v="0"/>
    <n v="0"/>
    <m/>
    <n v="2020"/>
  </r>
  <r>
    <s v="Kabat"/>
    <s v="Noah"/>
    <x v="110"/>
    <n v="2"/>
    <n v="28"/>
    <n v="2"/>
    <n v="32"/>
    <n v="0.93799999999999994"/>
    <n v="0"/>
    <n v="0"/>
    <m/>
    <n v="2020"/>
  </r>
  <r>
    <s v="Bouska"/>
    <s v="Joey"/>
    <x v="125"/>
    <n v="14"/>
    <n v="72"/>
    <n v="3"/>
    <n v="89"/>
    <n v="0.96599999999999997"/>
    <n v="4"/>
    <n v="19"/>
    <n v="0.17391304347826086"/>
    <n v="2020"/>
  </r>
  <r>
    <s v="Smith"/>
    <s v="Egan"/>
    <x v="126"/>
    <n v="4"/>
    <n v="21"/>
    <n v="2"/>
    <n v="27"/>
    <n v="0.92600000000000005"/>
    <n v="0"/>
    <n v="0"/>
    <m/>
    <n v="2020"/>
  </r>
  <r>
    <s v="Kriz"/>
    <s v="James"/>
    <x v="127"/>
    <n v="0"/>
    <n v="0"/>
    <n v="0"/>
    <n v="0"/>
    <n v="0"/>
    <n v="0"/>
    <n v="0"/>
    <m/>
    <n v="2020"/>
  </r>
  <r>
    <s v="Knudtson"/>
    <s v="Alex"/>
    <x v="128"/>
    <n v="3"/>
    <n v="3"/>
    <n v="2"/>
    <n v="8"/>
    <n v="0.75"/>
    <n v="0"/>
    <n v="0"/>
    <m/>
    <n v="2020"/>
  </r>
  <r>
    <s v="Bouska"/>
    <s v="Joey"/>
    <x v="125"/>
    <n v="12"/>
    <n v="145"/>
    <n v="7"/>
    <n v="164"/>
    <n v="0.95731707317073167"/>
    <n v="0"/>
    <n v="0"/>
    <n v="0.125"/>
    <n v="2021"/>
  </r>
  <r>
    <s v="Fullenkamp"/>
    <s v="Wolfgang"/>
    <x v="124"/>
    <n v="13"/>
    <n v="3"/>
    <n v="2"/>
    <n v="18"/>
    <n v="0.88888888888888884"/>
    <n v="0"/>
    <n v="0"/>
    <m/>
    <n v="2021"/>
  </r>
  <r>
    <s v="Obermueller"/>
    <s v="Cade"/>
    <x v="112"/>
    <n v="9"/>
    <n v="44"/>
    <n v="3"/>
    <n v="56"/>
    <n v="0.9464285714285714"/>
    <n v="0"/>
    <n v="4"/>
    <m/>
    <n v="2021"/>
  </r>
  <r>
    <s v="Dunnwald"/>
    <s v="Cedric"/>
    <x v="117"/>
    <n v="14"/>
    <n v="123"/>
    <n v="2"/>
    <n v="139"/>
    <n v="0.98561151079136688"/>
    <n v="0"/>
    <n v="0"/>
    <n v="3.8461538461538464E-2"/>
    <n v="2021"/>
  </r>
  <r>
    <s v="Newton"/>
    <s v="Carter"/>
    <x v="129"/>
    <n v="0"/>
    <n v="0"/>
    <n v="0"/>
    <n v="0"/>
    <e v="#DIV/0!"/>
    <n v="0"/>
    <n v="0"/>
    <m/>
    <n v="2021"/>
  </r>
  <r>
    <s v="Knudtson"/>
    <s v="Alex"/>
    <x v="128"/>
    <n v="9"/>
    <n v="13"/>
    <n v="5"/>
    <n v="27"/>
    <n v="0.81481481481481488"/>
    <n v="0"/>
    <n v="0"/>
    <m/>
    <n v="2021"/>
  </r>
  <r>
    <s v="Seaton"/>
    <s v="Carter"/>
    <x v="106"/>
    <n v="71"/>
    <n v="36"/>
    <n v="3"/>
    <n v="110"/>
    <n v="0.97272727272727277"/>
    <n v="0"/>
    <n v="0"/>
    <m/>
    <n v="2021"/>
  </r>
  <r>
    <s v="Milder"/>
    <s v="Logan"/>
    <x v="130"/>
    <n v="0"/>
    <n v="0"/>
    <n v="0"/>
    <n v="0"/>
    <e v="#DIV/0!"/>
    <n v="0"/>
    <n v="0"/>
    <m/>
    <n v="2021"/>
  </r>
  <r>
    <s v="Carrell"/>
    <s v="Jack"/>
    <x v="120"/>
    <n v="0"/>
    <n v="0"/>
    <n v="0"/>
    <n v="0"/>
    <e v="#DIV/0!"/>
    <n v="0"/>
    <n v="0"/>
    <m/>
    <n v="2021"/>
  </r>
  <r>
    <s v="Mitchell"/>
    <s v="Gable"/>
    <x v="109"/>
    <n v="81"/>
    <n v="40"/>
    <n v="13"/>
    <n v="134"/>
    <n v="0.90298507462686572"/>
    <n v="0"/>
    <n v="0"/>
    <m/>
    <n v="2021"/>
  </r>
  <r>
    <s v="Drake"/>
    <s v="Cooper"/>
    <x v="131"/>
    <n v="0"/>
    <n v="0"/>
    <n v="0"/>
    <n v="0"/>
    <e v="#DIV/0!"/>
    <n v="0"/>
    <n v="0"/>
    <m/>
    <n v="2021"/>
  </r>
  <r>
    <s v="Kennedy"/>
    <s v="Jay"/>
    <x v="115"/>
    <n v="6"/>
    <n v="1"/>
    <n v="1"/>
    <n v="8"/>
    <n v="0.875"/>
    <n v="0"/>
    <n v="0"/>
    <m/>
    <n v="2021"/>
  </r>
  <r>
    <s v="Williamson"/>
    <s v="Jacob"/>
    <x v="132"/>
    <n v="1"/>
    <n v="18"/>
    <n v="1"/>
    <n v="20"/>
    <n v="0.95"/>
    <n v="0"/>
    <n v="0"/>
    <m/>
    <n v="2021"/>
  </r>
  <r>
    <s v="Koch"/>
    <s v="Gavin"/>
    <x v="122"/>
    <n v="38"/>
    <n v="29"/>
    <n v="14"/>
    <n v="81"/>
    <n v="0.8271604938271605"/>
    <n v="0"/>
    <n v="0"/>
    <m/>
    <n v="2021"/>
  </r>
  <r>
    <s v="Smith"/>
    <s v="Egan"/>
    <x v="126"/>
    <n v="3"/>
    <n v="16"/>
    <n v="0"/>
    <n v="19"/>
    <n v="1"/>
    <n v="0"/>
    <n v="0"/>
    <m/>
    <n v="2021"/>
  </r>
  <r>
    <s v="Means"/>
    <s v="Jacob"/>
    <x v="116"/>
    <n v="19"/>
    <n v="219"/>
    <n v="12"/>
    <n v="250"/>
    <n v="0.95199999999999996"/>
    <n v="0"/>
    <n v="0"/>
    <m/>
    <n v="2021"/>
  </r>
  <r>
    <s v="Lacina"/>
    <s v="Cameron"/>
    <x v="133"/>
    <n v="0"/>
    <n v="0"/>
    <n v="0"/>
    <n v="0"/>
    <e v="#DIV/0!"/>
    <n v="0"/>
    <n v="0"/>
    <m/>
    <n v="2021"/>
  </r>
  <r>
    <s v="Klosterman"/>
    <s v="John"/>
    <x v="111"/>
    <n v="7"/>
    <n v="94"/>
    <n v="5"/>
    <n v="106"/>
    <n v="0.95283018867924529"/>
    <n v="0"/>
    <n v="0"/>
    <n v="0.19230769230769232"/>
    <n v="2021"/>
  </r>
  <r>
    <s v="Svoboda"/>
    <s v="Isaiah"/>
    <x v="134"/>
    <n v="1"/>
    <n v="2"/>
    <n v="0"/>
    <n v="3"/>
    <n v="1"/>
    <n v="0"/>
    <n v="0"/>
    <m/>
    <n v="2021"/>
  </r>
  <r>
    <s v="Ernst"/>
    <s v="Grant"/>
    <x v="135"/>
    <n v="0"/>
    <n v="2"/>
    <n v="0"/>
    <n v="2"/>
    <n v="1"/>
    <n v="4"/>
    <n v="19"/>
    <m/>
    <n v="2021"/>
  </r>
  <r>
    <s v="Stelzer"/>
    <s v="Max"/>
    <x v="121"/>
    <n v="0"/>
    <n v="0"/>
    <n v="0"/>
    <n v="0"/>
    <e v="#DIV/0!"/>
    <n v="0"/>
    <n v="0"/>
    <m/>
    <n v="2021"/>
  </r>
  <r>
    <s v="Mitchell"/>
    <s v="Jake"/>
    <x v="136"/>
    <n v="0"/>
    <n v="0"/>
    <n v="0"/>
    <n v="0"/>
    <e v="#DIV/0!"/>
    <n v="0"/>
    <n v="0"/>
    <m/>
    <n v="2021"/>
  </r>
  <r>
    <s v="Kueter"/>
    <s v="Ben"/>
    <x v="119"/>
    <n v="2"/>
    <n v="47"/>
    <n v="0"/>
    <n v="49"/>
    <n v="1"/>
    <n v="0"/>
    <n v="0"/>
    <m/>
    <n v="2021"/>
  </r>
  <r>
    <s v="Kriz"/>
    <s v="James"/>
    <x v="127"/>
    <n v="2"/>
    <n v="0"/>
    <n v="0"/>
    <n v="2"/>
    <n v="1"/>
    <m/>
    <m/>
    <m/>
    <n v="2021"/>
  </r>
  <r>
    <s v="Bouska"/>
    <s v="Joey"/>
    <x v="125"/>
    <n v="0"/>
    <n v="66"/>
    <n v="5"/>
    <n v="71"/>
    <n v="0.93"/>
    <n v="0"/>
    <n v="15"/>
    <n v="0"/>
    <n v="2022"/>
  </r>
  <r>
    <s v="Obermueller"/>
    <s v="Cade"/>
    <x v="112"/>
    <n v="10"/>
    <n v="64"/>
    <n v="3"/>
    <n v="77"/>
    <n v="0.96099999999999997"/>
    <n v="0"/>
    <n v="0"/>
    <m/>
    <n v="2022"/>
  </r>
  <r>
    <s v="Rindels"/>
    <s v="Austin"/>
    <x v="137"/>
    <n v="11"/>
    <n v="261"/>
    <n v="3"/>
    <n v="275"/>
    <n v="0.98899999999999999"/>
    <n v="2"/>
    <n v="30"/>
    <n v="6.25E-2"/>
    <n v="2022"/>
  </r>
  <r>
    <s v="Seaton"/>
    <s v="Carter"/>
    <x v="106"/>
    <n v="54"/>
    <n v="41"/>
    <n v="10"/>
    <n v="105"/>
    <n v="0.90500000000000003"/>
    <n v="0"/>
    <n v="0"/>
    <m/>
    <n v="2022"/>
  </r>
  <r>
    <s v="Knudtson"/>
    <s v="Alex"/>
    <x v="128"/>
    <n v="18"/>
    <n v="181"/>
    <n v="13"/>
    <n v="212"/>
    <n v="0.93899999999999995"/>
    <n v="0"/>
    <n v="0"/>
    <m/>
    <n v="2022"/>
  </r>
  <r>
    <s v="Hall"/>
    <s v="Ty"/>
    <x v="138"/>
    <n v="2"/>
    <n v="1"/>
    <n v="0"/>
    <n v="3"/>
    <n v="1"/>
    <n v="0"/>
    <n v="0"/>
    <m/>
    <n v="2022"/>
  </r>
  <r>
    <s v="Milder"/>
    <s v="Logan"/>
    <x v="130"/>
    <n v="0"/>
    <n v="0"/>
    <n v="0"/>
    <n v="0"/>
    <n v="0"/>
    <n v="0"/>
    <n v="0"/>
    <m/>
    <n v="2022"/>
  </r>
  <r>
    <s v="Carlson"/>
    <s v="Drew"/>
    <x v="139"/>
    <n v="14"/>
    <n v="8"/>
    <n v="3"/>
    <n v="25"/>
    <n v="0.88"/>
    <n v="0"/>
    <n v="0"/>
    <m/>
    <n v="2022"/>
  </r>
  <r>
    <s v="Young"/>
    <s v="Talon"/>
    <x v="140"/>
    <n v="10"/>
    <n v="6"/>
    <n v="4"/>
    <n v="20"/>
    <n v="0.8"/>
    <n v="0"/>
    <n v="0"/>
    <m/>
    <n v="2022"/>
  </r>
  <r>
    <s v="Larson"/>
    <s v="Drew"/>
    <x v="141"/>
    <n v="25"/>
    <n v="13"/>
    <n v="7"/>
    <n v="45"/>
    <n v="0.84399999999999997"/>
    <n v="0"/>
    <n v="0"/>
    <m/>
    <n v="2022"/>
  </r>
  <r>
    <s v="Mitchell"/>
    <s v="Gable"/>
    <x v="109"/>
    <n v="85"/>
    <n v="34"/>
    <n v="7"/>
    <n v="126"/>
    <n v="0.94399999999999995"/>
    <n v="0"/>
    <n v="0"/>
    <m/>
    <n v="2022"/>
  </r>
  <r>
    <s v="Kueter"/>
    <s v="Sam"/>
    <x v="142"/>
    <n v="0"/>
    <n v="0"/>
    <n v="0"/>
    <n v="0"/>
    <n v="0"/>
    <n v="0"/>
    <n v="0"/>
    <m/>
    <n v="2022"/>
  </r>
  <r>
    <s v="Koch"/>
    <s v="Gavin"/>
    <x v="122"/>
    <n v="6"/>
    <n v="11"/>
    <n v="3"/>
    <n v="20"/>
    <n v="0.85"/>
    <n v="0"/>
    <n v="0"/>
    <m/>
    <n v="2022"/>
  </r>
  <r>
    <s v="Hodges"/>
    <s v="DJ"/>
    <x v="143"/>
    <n v="0"/>
    <n v="9"/>
    <n v="1"/>
    <n v="10"/>
    <n v="0.9"/>
    <n v="0"/>
    <n v="0"/>
    <m/>
    <n v="2022"/>
  </r>
  <r>
    <s v="Waldschmidt"/>
    <s v="Max"/>
    <x v="144"/>
    <n v="5"/>
    <n v="0"/>
    <n v="2"/>
    <n v="7"/>
    <n v="0.71399999999999997"/>
    <n v="0"/>
    <n v="0"/>
    <m/>
    <n v="2022"/>
  </r>
  <r>
    <s v="Lacina"/>
    <s v="Cameron"/>
    <x v="133"/>
    <n v="0"/>
    <n v="0"/>
    <n v="0"/>
    <n v="0"/>
    <n v="0"/>
    <n v="0"/>
    <n v="0"/>
    <m/>
    <n v="2022"/>
  </r>
  <r>
    <s v="Klosterman"/>
    <s v="John"/>
    <x v="111"/>
    <n v="2"/>
    <n v="52"/>
    <n v="1"/>
    <n v="55"/>
    <n v="0.98199999999999998"/>
    <n v="1"/>
    <n v="8"/>
    <n v="0.1111111111111111"/>
    <n v="2022"/>
  </r>
  <r>
    <s v="Kennedy"/>
    <s v="Jay"/>
    <x v="115"/>
    <n v="4"/>
    <n v="2"/>
    <n v="2"/>
    <n v="8"/>
    <n v="0.75"/>
    <n v="0"/>
    <n v="0"/>
    <m/>
    <n v="2022"/>
  </r>
  <r>
    <s v="Svoboda"/>
    <s v="Isaiah"/>
    <x v="134"/>
    <n v="0"/>
    <n v="24"/>
    <n v="0"/>
    <n v="24"/>
    <n v="1"/>
    <n v="0"/>
    <n v="0"/>
    <m/>
    <n v="2022"/>
  </r>
  <r>
    <s v="Drake"/>
    <s v="Cooper"/>
    <x v="131"/>
    <n v="3"/>
    <n v="2"/>
    <n v="1"/>
    <n v="6"/>
    <n v="0.83299999999999996"/>
    <n v="0"/>
    <n v="0"/>
    <m/>
    <n v="2022"/>
  </r>
  <r>
    <s v="Ernst"/>
    <s v="Grant"/>
    <x v="135"/>
    <n v="1"/>
    <n v="15"/>
    <n v="0"/>
    <n v="16"/>
    <n v="1"/>
    <n v="0"/>
    <n v="0"/>
    <m/>
    <n v="2022"/>
  </r>
  <r>
    <s v="Williamson"/>
    <s v="Jacob"/>
    <x v="132"/>
    <n v="0"/>
    <n v="9"/>
    <n v="0"/>
    <n v="9"/>
    <n v="1"/>
    <n v="0"/>
    <n v="0"/>
    <m/>
    <n v="2022"/>
  </r>
  <r>
    <s v="Kurtz"/>
    <s v="Kael"/>
    <x v="145"/>
    <n v="1"/>
    <n v="0"/>
    <n v="0"/>
    <n v="1"/>
    <n v="1"/>
    <n v="0"/>
    <n v="0"/>
    <m/>
    <n v="2022"/>
  </r>
  <r>
    <s v="Kueter"/>
    <s v="Ben"/>
    <x v="119"/>
    <n v="1"/>
    <n v="13"/>
    <n v="0"/>
    <n v="14"/>
    <n v="1"/>
    <n v="0"/>
    <n v="0"/>
    <m/>
    <n v="2022"/>
  </r>
  <r>
    <s v="Kurtz"/>
    <s v="Kael"/>
    <x v="145"/>
    <n v="51"/>
    <n v="24"/>
    <n v="7"/>
    <n v="82"/>
    <n v="0.91500000000000004"/>
    <n v="0"/>
    <n v="0"/>
    <m/>
    <m/>
  </r>
  <r>
    <s v="Mitchell"/>
    <s v="Jake"/>
    <x v="136"/>
    <n v="10"/>
    <n v="48"/>
    <n v="2"/>
    <n v="60"/>
    <n v="0.96699999999999997"/>
    <n v="0"/>
    <n v="0"/>
    <m/>
    <m/>
  </r>
  <r>
    <s v="Rindels"/>
    <s v="Austin"/>
    <x v="137"/>
    <n v="3"/>
    <n v="89"/>
    <n v="2"/>
    <n v="94"/>
    <n v="0.97899999999999998"/>
    <n v="1"/>
    <n v="15"/>
    <n v="6.25E-2"/>
    <m/>
  </r>
  <r>
    <s v="Newton"/>
    <s v="Carsen"/>
    <x v="146"/>
    <n v="0"/>
    <n v="65"/>
    <n v="1"/>
    <n v="66"/>
    <n v="0.98499999999999999"/>
    <n v="0"/>
    <n v="0"/>
    <m/>
    <m/>
  </r>
  <r>
    <s v="Kniss"/>
    <s v="Oliver"/>
    <x v="147"/>
    <n v="0"/>
    <n v="2"/>
    <n v="0"/>
    <n v="2"/>
    <n v="1"/>
    <n v="0"/>
    <n v="0"/>
    <m/>
    <m/>
  </r>
  <r>
    <s v="Knudtson"/>
    <s v="Alex"/>
    <x v="128"/>
    <n v="41"/>
    <n v="19"/>
    <n v="5"/>
    <n v="65"/>
    <n v="0.92300000000000004"/>
    <n v="0"/>
    <n v="0"/>
    <m/>
    <m/>
  </r>
  <r>
    <s v="Hall"/>
    <s v="Ty"/>
    <x v="138"/>
    <n v="13"/>
    <n v="99"/>
    <n v="5"/>
    <n v="117"/>
    <n v="0.95699999999999996"/>
    <n v="3"/>
    <n v="25"/>
    <n v="0.10714285714285714"/>
    <m/>
  </r>
  <r>
    <s v="Carlson"/>
    <s v="Drew"/>
    <x v="139"/>
    <n v="29"/>
    <n v="32"/>
    <n v="15"/>
    <n v="76"/>
    <n v="0.80300000000000005"/>
    <n v="0"/>
    <n v="0"/>
    <m/>
    <m/>
  </r>
  <r>
    <s v="Young"/>
    <s v="Talon"/>
    <x v="140"/>
    <n v="9"/>
    <n v="88"/>
    <n v="3"/>
    <n v="100"/>
    <n v="0.97"/>
    <n v="0"/>
    <n v="17"/>
    <n v="0"/>
    <m/>
  </r>
  <r>
    <s v="Nace"/>
    <s v="Ethan"/>
    <x v="148"/>
    <n v="27"/>
    <n v="15"/>
    <n v="3"/>
    <n v="45"/>
    <n v="0.93300000000000005"/>
    <n v="0"/>
    <n v="0"/>
    <m/>
    <m/>
  </r>
  <r>
    <s v="Salibi"/>
    <s v="Dominic"/>
    <x v="149"/>
    <n v="55"/>
    <n v="32"/>
    <n v="15"/>
    <n v="102"/>
    <n v="0.85299999999999998"/>
    <n v="0"/>
    <n v="0"/>
    <m/>
    <m/>
  </r>
  <r>
    <s v="Hicks"/>
    <s v="Owen"/>
    <x v="150"/>
    <n v="42"/>
    <n v="21"/>
    <n v="7"/>
    <n v="70"/>
    <n v="0.9"/>
    <n v="0"/>
    <n v="0"/>
    <m/>
    <m/>
  </r>
  <r>
    <s v="Hodges"/>
    <s v="DJ"/>
    <x v="143"/>
    <n v="1"/>
    <n v="12"/>
    <n v="3"/>
    <n v="16"/>
    <n v="0.81200000000000006"/>
    <n v="0"/>
    <n v="0"/>
    <m/>
    <m/>
  </r>
  <r>
    <s v="Waldschmidt"/>
    <s v="Max"/>
    <x v="144"/>
    <n v="7"/>
    <n v="16"/>
    <n v="1"/>
    <n v="24"/>
    <n v="0.95799999999999996"/>
    <n v="0"/>
    <n v="0"/>
    <m/>
    <m/>
  </r>
  <r>
    <s v="Nugent"/>
    <s v="Raymond"/>
    <x v="151"/>
    <n v="0"/>
    <n v="0"/>
    <n v="0"/>
    <n v="0"/>
    <n v="0"/>
    <n v="0"/>
    <n v="0"/>
    <m/>
    <m/>
  </r>
  <r>
    <s v="Schroeder"/>
    <s v="Jaxton"/>
    <x v="152"/>
    <n v="13"/>
    <n v="157"/>
    <n v="5"/>
    <n v="175"/>
    <n v="0.97099999999999997"/>
    <n v="0"/>
    <n v="0"/>
    <m/>
    <m/>
  </r>
  <r>
    <s v="Wetmore"/>
    <s v="Aidan"/>
    <x v="153"/>
    <n v="1"/>
    <n v="4"/>
    <n v="0"/>
    <n v="5"/>
    <n v="1"/>
    <n v="0"/>
    <n v="0"/>
    <m/>
    <m/>
  </r>
  <r>
    <s v="Drake"/>
    <s v="Cooper"/>
    <x v="131"/>
    <n v="8"/>
    <n v="1"/>
    <n v="0"/>
    <n v="9"/>
    <n v="1"/>
    <n v="0"/>
    <n v="0"/>
    <m/>
    <m/>
  </r>
  <r>
    <s v="Mhoon-Lopez"/>
    <s v="Edgar"/>
    <x v="154"/>
    <n v="0"/>
    <n v="0"/>
    <n v="0"/>
    <n v="0"/>
    <n v="0"/>
    <n v="0"/>
    <n v="0"/>
    <m/>
    <m/>
  </r>
  <r>
    <s v="Thein"/>
    <s v="Henry"/>
    <x v="155"/>
    <n v="0"/>
    <n v="0"/>
    <n v="0"/>
    <n v="0"/>
    <n v="0"/>
    <n v="0"/>
    <n v="0"/>
    <m/>
    <m/>
  </r>
  <r>
    <s v="Garces"/>
    <s v="Christian"/>
    <x v="156"/>
    <n v="0"/>
    <n v="0"/>
    <n v="0"/>
    <n v="0"/>
    <n v="0"/>
    <n v="0"/>
    <n v="0"/>
    <m/>
    <m/>
  </r>
  <r>
    <s v="Kueter"/>
    <s v="Sam"/>
    <x v="142"/>
    <n v="11"/>
    <n v="117"/>
    <n v="8"/>
    <n v="136"/>
    <n v="0.94099999999999995"/>
    <n v="0"/>
    <n v="0"/>
    <m/>
    <m/>
  </r>
  <r>
    <s v="Boevers"/>
    <s v="Johannes"/>
    <x v="157"/>
    <n v="6"/>
    <n v="0"/>
    <n v="2"/>
    <n v="8"/>
    <n v="0.75"/>
    <n v="0"/>
    <n v="0"/>
    <m/>
    <m/>
  </r>
  <r>
    <s v="Kurtz"/>
    <s v="Kael"/>
    <x v="145"/>
    <n v="71"/>
    <n v="35"/>
    <n v="3"/>
    <n v="109"/>
    <n v="0.97199999999999998"/>
    <n v="0"/>
    <n v="0"/>
    <m/>
    <m/>
  </r>
  <r>
    <s v="Mitchell"/>
    <s v="Jake"/>
    <x v="136"/>
    <n v="7"/>
    <n v="43"/>
    <n v="1"/>
    <n v="51"/>
    <n v="0.98"/>
    <n v="0"/>
    <n v="0"/>
    <m/>
    <m/>
  </r>
  <r>
    <s v="Obermueller"/>
    <s v="Drake"/>
    <x v="158"/>
    <n v="39"/>
    <n v="41"/>
    <n v="6"/>
    <n v="86"/>
    <n v="0.93"/>
    <n v="0"/>
    <n v="0"/>
    <m/>
    <m/>
  </r>
  <r>
    <s v="Meredith"/>
    <s v="Nicholas"/>
    <x v="159"/>
    <n v="4"/>
    <n v="0"/>
    <n v="0"/>
    <n v="4"/>
    <n v="1"/>
    <n v="0"/>
    <n v="0"/>
    <m/>
    <m/>
  </r>
  <r>
    <s v="Newton"/>
    <s v="Carsen"/>
    <x v="146"/>
    <n v="2"/>
    <n v="49"/>
    <n v="2"/>
    <n v="53"/>
    <n v="0.96199999999999997"/>
    <n v="0"/>
    <n v="0"/>
    <m/>
    <m/>
  </r>
  <r>
    <s v="Wetmore"/>
    <s v="Aidan"/>
    <x v="153"/>
    <n v="21"/>
    <n v="188"/>
    <n v="1"/>
    <n v="210"/>
    <n v="0.995"/>
    <n v="4"/>
    <n v="25"/>
    <n v="0.13793103448275862"/>
    <m/>
  </r>
  <r>
    <s v="Salibi"/>
    <s v="Dominic"/>
    <x v="149"/>
    <n v="53"/>
    <n v="19"/>
    <n v="10"/>
    <n v="82"/>
    <n v="0.878"/>
    <n v="0"/>
    <n v="0"/>
    <m/>
    <m/>
  </r>
  <r>
    <s v="Nugent"/>
    <s v="Raymond"/>
    <x v="151"/>
    <n v="5"/>
    <n v="1"/>
    <n v="0"/>
    <n v="6"/>
    <n v="1"/>
    <n v="0"/>
    <n v="0"/>
    <m/>
    <m/>
  </r>
  <r>
    <s v="Young"/>
    <s v="Talon"/>
    <x v="140"/>
    <n v="15"/>
    <n v="95"/>
    <n v="4"/>
    <n v="114"/>
    <n v="0.96499999999999997"/>
    <n v="2"/>
    <n v="10"/>
    <n v="0.16666666666666666"/>
    <m/>
  </r>
  <r>
    <s v="Larson"/>
    <s v="Drew"/>
    <x v="141"/>
    <n v="6"/>
    <n v="6"/>
    <n v="3"/>
    <n v="15"/>
    <n v="0.8"/>
    <n v="0"/>
    <n v="0"/>
    <m/>
    <m/>
  </r>
  <r>
    <s v="Nace"/>
    <s v="Ethan"/>
    <x v="148"/>
    <n v="12"/>
    <n v="33"/>
    <n v="4"/>
    <n v="49"/>
    <n v="0.91800000000000004"/>
    <n v="0"/>
    <n v="0"/>
    <m/>
    <m/>
  </r>
  <r>
    <s v="Nye"/>
    <s v="Drew"/>
    <x v="160"/>
    <n v="0"/>
    <n v="0"/>
    <n v="0"/>
    <n v="0"/>
    <n v="0"/>
    <n v="0"/>
    <n v="0"/>
    <m/>
    <m/>
  </r>
  <r>
    <s v="Kistler"/>
    <s v="Blake"/>
    <x v="161"/>
    <n v="0"/>
    <n v="0"/>
    <n v="0"/>
    <n v="0"/>
    <n v="0"/>
    <n v="0"/>
    <n v="0"/>
    <m/>
    <m/>
  </r>
  <r>
    <s v="Hicks"/>
    <s v="Owen"/>
    <x v="150"/>
    <n v="89"/>
    <n v="41"/>
    <n v="8"/>
    <n v="138"/>
    <n v="0.94199999999999995"/>
    <n v="0"/>
    <n v="0"/>
    <m/>
    <m/>
  </r>
  <r>
    <s v="Heick"/>
    <s v="Blaine"/>
    <x v="162"/>
    <n v="0"/>
    <n v="0"/>
    <n v="0"/>
    <n v="0"/>
    <n v="0"/>
    <n v="0"/>
    <n v="0"/>
    <m/>
    <m/>
  </r>
  <r>
    <s v="Waldschmidt"/>
    <s v="Max"/>
    <x v="144"/>
    <n v="2"/>
    <n v="1"/>
    <n v="0"/>
    <n v="3"/>
    <n v="1"/>
    <n v="0"/>
    <n v="0"/>
    <m/>
    <m/>
  </r>
  <r>
    <s v="Weidner"/>
    <s v="Xander"/>
    <x v="163"/>
    <n v="0"/>
    <n v="39"/>
    <n v="0"/>
    <n v="39"/>
    <n v="1"/>
    <n v="0"/>
    <n v="3"/>
    <n v="0"/>
    <m/>
  </r>
  <r>
    <s v="Schroeder"/>
    <s v="Jaxton"/>
    <x v="152"/>
    <n v="19"/>
    <n v="257"/>
    <n v="7"/>
    <n v="283"/>
    <n v="0.97499999999999998"/>
    <n v="1"/>
    <n v="0"/>
    <n v="1"/>
    <m/>
  </r>
  <r>
    <s v="Sutherland"/>
    <s v="Parker"/>
    <x v="164"/>
    <n v="0"/>
    <n v="11"/>
    <n v="0"/>
    <n v="11"/>
    <n v="1"/>
    <n v="0"/>
    <n v="0"/>
    <m/>
    <m/>
  </r>
  <r>
    <s v="Bell"/>
    <s v="Paxton"/>
    <x v="165"/>
    <n v="0"/>
    <n v="0"/>
    <n v="0"/>
    <n v="0"/>
    <n v="0"/>
    <n v="0"/>
    <n v="0"/>
    <m/>
    <m/>
  </r>
  <r>
    <s v="Meredith"/>
    <s v="Zachary"/>
    <x v="166"/>
    <n v="1"/>
    <n v="0"/>
    <n v="0"/>
    <n v="1"/>
    <n v="1"/>
    <n v="0"/>
    <n v="0"/>
    <m/>
    <m/>
  </r>
  <r>
    <s v="Kurtz"/>
    <s v="Kendall"/>
    <x v="167"/>
    <n v="1"/>
    <n v="1"/>
    <n v="0"/>
    <n v="2"/>
    <n v="1"/>
    <n v="0"/>
    <n v="0"/>
    <m/>
    <m/>
  </r>
  <r>
    <s v="Panzer"/>
    <s v="Andrew"/>
    <x v="168"/>
    <n v="0"/>
    <n v="0"/>
    <n v="0"/>
    <n v="0"/>
    <n v="0"/>
    <n v="0"/>
    <n v="0"/>
    <m/>
    <m/>
  </r>
  <r>
    <s v="Boevers"/>
    <s v="Johannes"/>
    <x v="157"/>
    <n v="8"/>
    <n v="1"/>
    <n v="0"/>
    <n v="9"/>
    <n v="1"/>
    <n v="0"/>
    <n v="0"/>
    <m/>
    <m/>
  </r>
  <r>
    <s v="Nye"/>
    <s v="Drew"/>
    <x v="160"/>
    <n v="0"/>
    <n v="38"/>
    <n v="0"/>
    <n v="38"/>
    <n v="1"/>
    <n v="0"/>
    <n v="0"/>
    <m/>
    <m/>
  </r>
  <r>
    <s v="Kurtz"/>
    <s v="Kendall"/>
    <x v="167"/>
    <n v="19"/>
    <n v="4"/>
    <n v="2"/>
    <n v="25"/>
    <n v="0.92"/>
    <n v="0"/>
    <n v="0"/>
    <m/>
    <m/>
  </r>
  <r>
    <s v="Obermueller"/>
    <s v="Drake"/>
    <x v="158"/>
    <n v="86"/>
    <n v="58"/>
    <n v="10"/>
    <n v="154"/>
    <n v="0.93500000000000005"/>
    <n v="0"/>
    <n v="0"/>
    <m/>
    <m/>
  </r>
  <r>
    <s v="Meredith"/>
    <s v="Nicholas"/>
    <x v="159"/>
    <n v="16"/>
    <n v="11"/>
    <n v="0"/>
    <n v="27"/>
    <n v="1"/>
    <n v="0"/>
    <n v="0"/>
    <m/>
    <m/>
  </r>
  <r>
    <s v="Vitense"/>
    <s v="Cal"/>
    <x v="169"/>
    <n v="17"/>
    <n v="4"/>
    <n v="0"/>
    <n v="21"/>
    <n v="1"/>
    <n v="0"/>
    <n v="0"/>
    <m/>
    <m/>
  </r>
  <r>
    <s v="Bell"/>
    <s v="Paxton"/>
    <x v="165"/>
    <n v="1"/>
    <n v="45"/>
    <n v="1"/>
    <n v="47"/>
    <n v="0.97899999999999998"/>
    <n v="0"/>
    <n v="0"/>
    <m/>
    <m/>
  </r>
  <r>
    <s v="Panzer"/>
    <s v="Andrew "/>
    <x v="168"/>
    <n v="2"/>
    <n v="16"/>
    <n v="1"/>
    <n v="19"/>
    <n v="0.94699999999999995"/>
    <n v="0"/>
    <n v="0"/>
    <m/>
    <m/>
  </r>
  <r>
    <s v="Salibi"/>
    <s v="Dominic"/>
    <x v="149"/>
    <n v="60"/>
    <n v="15"/>
    <n v="13"/>
    <n v="88"/>
    <n v="0.85199999999999998"/>
    <n v="0"/>
    <n v="0"/>
    <m/>
    <m/>
  </r>
  <r>
    <s v="Bowman"/>
    <s v="Adam "/>
    <x v="170"/>
    <n v="6"/>
    <n v="3"/>
    <n v="0"/>
    <n v="9"/>
    <n v="1"/>
    <n v="0"/>
    <n v="0"/>
    <m/>
    <m/>
  </r>
  <r>
    <s v="Heick"/>
    <s v="Blaine"/>
    <x v="162"/>
    <n v="0"/>
    <n v="43"/>
    <n v="0"/>
    <n v="43"/>
    <n v="1"/>
    <n v="0"/>
    <n v="0"/>
    <m/>
    <m/>
  </r>
  <r>
    <s v="Birt"/>
    <s v="Henry"/>
    <x v="171"/>
    <n v="11"/>
    <n v="124"/>
    <n v="2"/>
    <n v="137"/>
    <n v="0.98499999999999999"/>
    <n v="2"/>
    <n v="11"/>
    <n v="0.15384615384615385"/>
    <m/>
  </r>
  <r>
    <s v="Klitgaard"/>
    <s v="Ben "/>
    <x v="172"/>
    <n v="2"/>
    <n v="0"/>
    <n v="0"/>
    <n v="2"/>
    <n v="1"/>
    <n v="0"/>
    <n v="0"/>
    <m/>
    <m/>
  </r>
  <r>
    <s v="Hicks"/>
    <s v="Owen"/>
    <x v="150"/>
    <n v="86"/>
    <n v="27"/>
    <n v="15"/>
    <n v="128"/>
    <n v="0.88300000000000001"/>
    <n v="0"/>
    <n v="0"/>
    <m/>
    <m/>
  </r>
  <r>
    <s v="Young"/>
    <s v="Talon"/>
    <x v="140"/>
    <n v="6"/>
    <n v="135"/>
    <n v="3"/>
    <n v="144"/>
    <n v="0.97899999999999998"/>
    <n v="1"/>
    <n v="16"/>
    <n v="5.8823529411764705E-2"/>
    <m/>
  </r>
  <r>
    <s v="Schroeder"/>
    <s v="Jaxton "/>
    <x v="152"/>
    <n v="23"/>
    <n v="243"/>
    <n v="9"/>
    <n v="275"/>
    <n v="0.96699999999999997"/>
    <n v="1"/>
    <n v="0"/>
    <n v="1"/>
    <m/>
  </r>
  <r>
    <s v="Sutherland"/>
    <s v="Parker"/>
    <x v="164"/>
    <n v="3"/>
    <n v="57"/>
    <n v="2"/>
    <n v="62"/>
    <n v="0.96799999999999997"/>
    <n v="0"/>
    <n v="0"/>
    <m/>
    <m/>
  </r>
  <r>
    <s v="Davis"/>
    <s v="Christopher"/>
    <x v="173"/>
    <n v="0"/>
    <n v="2"/>
    <n v="0"/>
    <n v="2"/>
    <n v="1"/>
    <n v="0"/>
    <n v="0"/>
    <m/>
    <m/>
  </r>
  <r>
    <s v="Meredith"/>
    <s v="Zachary"/>
    <x v="166"/>
    <n v="7"/>
    <n v="1"/>
    <n v="2"/>
    <n v="10"/>
    <n v="0.8"/>
    <n v="0"/>
    <n v="0"/>
    <m/>
    <m/>
  </r>
  <r>
    <s v="Hall"/>
    <s v="Beau"/>
    <x v="174"/>
    <n v="0"/>
    <n v="2"/>
    <n v="0"/>
    <n v="2"/>
    <n v="1"/>
    <n v="0"/>
    <n v="0"/>
    <m/>
    <m/>
  </r>
  <r>
    <s v="Willey"/>
    <s v="Kane"/>
    <x v="175"/>
    <n v="1"/>
    <n v="1"/>
    <n v="0"/>
    <n v="2"/>
    <n v="1"/>
    <n v="0"/>
    <n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F94535-D2D8-4324-9BD1-4989D2478404}" name="PivotTable4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4" indent="0" outline="1" outlineData="1" multipleFieldFilters="0">
  <location ref="A6:N182" firstHeaderRow="0" firstDataRow="1" firstDataCol="1"/>
  <pivotFields count="21">
    <pivotField showAll="0"/>
    <pivotField showAll="0"/>
    <pivotField axis="axisRow" showAll="0" sortType="ascending">
      <items count="177">
        <item x="0"/>
        <item x="68"/>
        <item x="97"/>
        <item x="48"/>
        <item x="164"/>
        <item x="31"/>
        <item x="42"/>
        <item x="170"/>
        <item x="156"/>
        <item x="103"/>
        <item x="1"/>
        <item x="124"/>
        <item x="169"/>
        <item x="38"/>
        <item x="65"/>
        <item x="138"/>
        <item x="119"/>
        <item x="84"/>
        <item x="99"/>
        <item x="117"/>
        <item x="41"/>
        <item x="112"/>
        <item x="86"/>
        <item x="51"/>
        <item x="172"/>
        <item x="111"/>
        <item x="35"/>
        <item x="61"/>
        <item x="102"/>
        <item x="82"/>
        <item x="2"/>
        <item x="101"/>
        <item x="72"/>
        <item x="85"/>
        <item x="130"/>
        <item x="62"/>
        <item x="116"/>
        <item x="3"/>
        <item x="134"/>
        <item x="109"/>
        <item x="26"/>
        <item x="80"/>
        <item x="46"/>
        <item x="59"/>
        <item x="57"/>
        <item x="4"/>
        <item x="123"/>
        <item x="155"/>
        <item x="5"/>
        <item x="53"/>
        <item x="90"/>
        <item x="58"/>
        <item x="39"/>
        <item x="173"/>
        <item x="137"/>
        <item x="67"/>
        <item x="96"/>
        <item x="79"/>
        <item x="83"/>
        <item x="44"/>
        <item x="87"/>
        <item x="70"/>
        <item x="55"/>
        <item x="108"/>
        <item x="94"/>
        <item x="161"/>
        <item x="37"/>
        <item x="100"/>
        <item x="149"/>
        <item x="142"/>
        <item x="6"/>
        <item x="60"/>
        <item x="7"/>
        <item x="43"/>
        <item x="107"/>
        <item x="113"/>
        <item x="56"/>
        <item x="76"/>
        <item x="160"/>
        <item x="171"/>
        <item x="114"/>
        <item x="146"/>
        <item x="127"/>
        <item x="121"/>
        <item x="126"/>
        <item x="95"/>
        <item x="118"/>
        <item x="141"/>
        <item x="144"/>
        <item x="166"/>
        <item x="132"/>
        <item x="47"/>
        <item x="77"/>
        <item x="140"/>
        <item x="27"/>
        <item x="8"/>
        <item x="81"/>
        <item x="9"/>
        <item x="10"/>
        <item x="11"/>
        <item x="33"/>
        <item x="115"/>
        <item x="158"/>
        <item x="165"/>
        <item x="32"/>
        <item x="153"/>
        <item x="12"/>
        <item x="129"/>
        <item x="63"/>
        <item x="104"/>
        <item x="135"/>
        <item x="30"/>
        <item x="98"/>
        <item x="50"/>
        <item x="147"/>
        <item x="145"/>
        <item x="128"/>
        <item x="89"/>
        <item x="150"/>
        <item x="159"/>
        <item x="110"/>
        <item x="157"/>
        <item x="66"/>
        <item x="167"/>
        <item m="1" x="175"/>
        <item x="13"/>
        <item x="14"/>
        <item x="69"/>
        <item x="15"/>
        <item x="16"/>
        <item x="64"/>
        <item x="17"/>
        <item x="93"/>
        <item x="136"/>
        <item x="28"/>
        <item x="75"/>
        <item x="18"/>
        <item x="88"/>
        <item x="148"/>
        <item x="122"/>
        <item x="19"/>
        <item x="20"/>
        <item x="106"/>
        <item x="151"/>
        <item x="105"/>
        <item x="54"/>
        <item x="45"/>
        <item x="21"/>
        <item x="125"/>
        <item x="120"/>
        <item x="22"/>
        <item x="52"/>
        <item x="23"/>
        <item x="78"/>
        <item x="36"/>
        <item x="163"/>
        <item x="133"/>
        <item x="40"/>
        <item x="154"/>
        <item x="74"/>
        <item x="24"/>
        <item x="25"/>
        <item x="92"/>
        <item x="168"/>
        <item x="29"/>
        <item x="143"/>
        <item x="162"/>
        <item x="91"/>
        <item x="152"/>
        <item x="34"/>
        <item x="49"/>
        <item x="174"/>
        <item x="131"/>
        <item x="71"/>
        <item x="73"/>
        <item x="139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showAll="0"/>
    <pivotField showAll="0"/>
    <pivotField showAll="0"/>
    <pivotField showAll="0"/>
  </pivotFields>
  <rowFields count="1">
    <field x="2"/>
  </rowFields>
  <rowItems count="17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Sum of AB" fld="3" baseField="0" baseItem="0"/>
    <dataField name="Sum of R" fld="4" baseField="0" baseItem="0"/>
    <dataField name="Sum of H" fld="5" baseField="0" baseItem="0"/>
    <dataField name="Sum of 2B" fld="6" baseField="0" baseItem="0"/>
    <dataField name="Sum of 3B" fld="7" baseField="0" baseItem="0"/>
    <dataField name="Sum of HR" fld="8" baseField="0" baseItem="0"/>
    <dataField name="Sum of RBI" fld="9" baseField="0" baseItem="0"/>
    <dataField name="Sum of SAC" fld="10" baseField="0" baseItem="0"/>
    <dataField name="Sum of BB" fld="11" baseField="0" baseItem="0"/>
    <dataField name="Sum of SO" fld="12" baseField="0" baseItem="0"/>
    <dataField name="Sum of SB" fld="13" baseField="0" baseItem="0"/>
    <dataField name="Sum of SBA" fld="14" baseField="0" baseItem="0"/>
    <dataField name="Sum of HBP" fld="16" baseField="0" baseItem="0"/>
  </dataFields>
  <formats count="42">
    <format dxfId="110">
      <pivotArea outline="0" collapsedLevelsAreSubtotals="1" fieldPosition="0"/>
    </format>
    <format dxfId="109">
      <pivotArea type="all" dataOnly="0" outline="0" fieldPosition="0"/>
    </format>
    <format dxfId="108">
      <pivotArea dataOnly="0" labelOnly="1" fieldPosition="0">
        <references count="1">
          <reference field="2" count="50">
            <x v="0"/>
            <x v="1"/>
            <x v="3"/>
            <x v="5"/>
            <x v="6"/>
            <x v="10"/>
            <x v="13"/>
            <x v="14"/>
            <x v="17"/>
            <x v="20"/>
            <x v="22"/>
            <x v="23"/>
            <x v="26"/>
            <x v="27"/>
            <x v="29"/>
            <x v="30"/>
            <x v="32"/>
            <x v="33"/>
            <x v="35"/>
            <x v="37"/>
            <x v="40"/>
            <x v="41"/>
            <x v="42"/>
            <x v="43"/>
            <x v="44"/>
            <x v="45"/>
            <x v="48"/>
            <x v="49"/>
            <x v="50"/>
            <x v="51"/>
            <x v="52"/>
            <x v="55"/>
            <x v="57"/>
            <x v="58"/>
            <x v="59"/>
            <x v="60"/>
            <x v="61"/>
            <x v="62"/>
            <x v="66"/>
            <x v="70"/>
            <x v="71"/>
            <x v="72"/>
            <x v="73"/>
            <x v="76"/>
            <x v="77"/>
            <x v="91"/>
            <x v="92"/>
            <x v="94"/>
            <x v="95"/>
            <x v="96"/>
          </reference>
        </references>
      </pivotArea>
    </format>
    <format dxfId="107">
      <pivotArea dataOnly="0" labelOnly="1" fieldPosition="0">
        <references count="1">
          <reference field="2" count="44">
            <x v="97"/>
            <x v="98"/>
            <x v="99"/>
            <x v="100"/>
            <x v="104"/>
            <x v="106"/>
            <x v="108"/>
            <x v="111"/>
            <x v="113"/>
            <x v="117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40"/>
            <x v="141"/>
            <x v="145"/>
            <x v="146"/>
            <x v="147"/>
            <x v="150"/>
            <x v="151"/>
            <x v="152"/>
            <x v="153"/>
            <x v="154"/>
            <x v="157"/>
            <x v="159"/>
            <x v="160"/>
            <x v="161"/>
            <x v="162"/>
            <x v="164"/>
            <x v="167"/>
            <x v="169"/>
            <x v="170"/>
            <x v="173"/>
            <x v="174"/>
          </reference>
        </references>
      </pivotArea>
    </format>
    <format dxfId="106">
      <pivotArea dataOnly="0" labelOnly="1" grandRow="1" outline="0" fieldPosition="0"/>
    </format>
    <format dxfId="10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0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03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02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101">
      <pivotArea outline="0" collapsedLevelsAreSubtotals="1" fieldPosition="0">
        <references count="1">
          <reference field="4294967294" count="1" selected="0">
            <x v="4"/>
          </reference>
        </references>
      </pivotArea>
    </format>
    <format dxfId="100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  <format dxfId="99">
      <pivotArea outline="0" collapsedLevelsAreSubtotals="1" fieldPosition="0">
        <references count="1">
          <reference field="4294967294" count="1" selected="0">
            <x v="6"/>
          </reference>
        </references>
      </pivotArea>
    </format>
    <format dxfId="98">
      <pivotArea outline="0" collapsedLevelsAreSubtotals="1" fieldPosition="0">
        <references count="1">
          <reference field="4294967294" count="1" selected="0">
            <x v="7"/>
          </reference>
        </references>
      </pivotArea>
    </format>
    <format dxfId="97">
      <pivotArea outline="0" collapsedLevelsAreSubtotals="1" fieldPosition="0">
        <references count="1">
          <reference field="4294967294" count="1" selected="0">
            <x v="8"/>
          </reference>
        </references>
      </pivotArea>
    </format>
    <format dxfId="96">
      <pivotArea outline="0" collapsedLevelsAreSubtotals="1" fieldPosition="0">
        <references count="1">
          <reference field="4294967294" count="1" selected="0">
            <x v="9"/>
          </reference>
        </references>
      </pivotArea>
    </format>
    <format dxfId="95">
      <pivotArea outline="0" collapsedLevelsAreSubtotals="1" fieldPosition="0">
        <references count="1">
          <reference field="4294967294" count="1" selected="0">
            <x v="10"/>
          </reference>
        </references>
      </pivotArea>
    </format>
    <format dxfId="94">
      <pivotArea outline="0" collapsedLevelsAreSubtotals="1" fieldPosition="0">
        <references count="1">
          <reference field="4294967294" count="1" selected="0">
            <x v="11"/>
          </reference>
        </references>
      </pivotArea>
    </format>
    <format dxfId="93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92">
      <pivotArea grandRow="1" outline="0" collapsedLevelsAreSubtotals="1" fieldPosition="0"/>
    </format>
    <format dxfId="91">
      <pivotArea dataOnly="0" labelOnly="1" grandRow="1" outline="0" fieldPosition="0"/>
    </format>
    <format dxfId="90">
      <pivotArea grandRow="1" outline="0" collapsedLevelsAreSubtotals="1" fieldPosition="0"/>
    </format>
    <format dxfId="89">
      <pivotArea dataOnly="0" labelOnly="1" grandRow="1" outline="0" fieldPosition="0"/>
    </format>
    <format dxfId="88">
      <pivotArea outline="0" collapsedLevelsAreSubtotals="1" fieldPosition="0"/>
    </format>
    <format dxfId="87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86">
      <pivotArea outline="0" collapsedLevelsAreSubtotals="1" fieldPosition="0"/>
    </format>
    <format dxfId="8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84">
      <pivotArea collapsedLevelsAreSubtotals="1" fieldPosition="0">
        <references count="1">
          <reference field="2" count="0"/>
        </references>
      </pivotArea>
    </format>
    <format dxfId="83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82">
      <pivotArea collapsedLevelsAreSubtotals="1" fieldPosition="0">
        <references count="2">
          <reference field="4294967294" count="1" selected="0">
            <x v="0"/>
          </reference>
          <reference field="2" count="1">
            <x v="113"/>
          </reference>
        </references>
      </pivotArea>
    </format>
    <format dxfId="81">
      <pivotArea collapsedLevelsAreSubtotals="1" fieldPosition="0">
        <references count="2">
          <reference field="4294967294" count="1" selected="0">
            <x v="1"/>
          </reference>
          <reference field="2" count="1">
            <x v="109"/>
          </reference>
        </references>
      </pivotArea>
    </format>
    <format dxfId="80">
      <pivotArea collapsedLevelsAreSubtotals="1" fieldPosition="0">
        <references count="2">
          <reference field="4294967294" count="1" selected="0">
            <x v="2"/>
          </reference>
          <reference field="2" count="1">
            <x v="23"/>
          </reference>
        </references>
      </pivotArea>
    </format>
    <format dxfId="79">
      <pivotArea collapsedLevelsAreSubtotals="1" fieldPosition="0">
        <references count="2">
          <reference field="4294967294" count="1" selected="0">
            <x v="3"/>
          </reference>
          <reference field="2" count="1">
            <x v="23"/>
          </reference>
        </references>
      </pivotArea>
    </format>
    <format dxfId="78">
      <pivotArea collapsedLevelsAreSubtotals="1" fieldPosition="0">
        <references count="2">
          <reference field="4294967294" count="1" selected="0">
            <x v="4"/>
          </reference>
          <reference field="2" count="1">
            <x v="109"/>
          </reference>
        </references>
      </pivotArea>
    </format>
    <format dxfId="77">
      <pivotArea collapsedLevelsAreSubtotals="1" fieldPosition="0">
        <references count="2">
          <reference field="4294967294" count="1" selected="0">
            <x v="5"/>
          </reference>
          <reference field="2" count="1">
            <x v="127"/>
          </reference>
        </references>
      </pivotArea>
    </format>
    <format dxfId="76">
      <pivotArea collapsedLevelsAreSubtotals="1" fieldPosition="0">
        <references count="2">
          <reference field="4294967294" count="1" selected="0">
            <x v="6"/>
          </reference>
          <reference field="2" count="1">
            <x v="23"/>
          </reference>
        </references>
      </pivotArea>
    </format>
    <format dxfId="75">
      <pivotArea collapsedLevelsAreSubtotals="1" fieldPosition="0">
        <references count="2">
          <reference field="4294967294" count="1" selected="0">
            <x v="7"/>
          </reference>
          <reference field="2" count="1">
            <x v="98"/>
          </reference>
        </references>
      </pivotArea>
    </format>
    <format dxfId="74">
      <pivotArea collapsedLevelsAreSubtotals="1" fieldPosition="0">
        <references count="2">
          <reference field="4294967294" count="1" selected="0">
            <x v="7"/>
          </reference>
          <reference field="2" count="1">
            <x v="113"/>
          </reference>
        </references>
      </pivotArea>
    </format>
    <format dxfId="73">
      <pivotArea collapsedLevelsAreSubtotals="1" fieldPosition="0">
        <references count="2">
          <reference field="4294967294" count="1" selected="0">
            <x v="8"/>
          </reference>
          <reference field="2" count="1">
            <x v="109"/>
          </reference>
        </references>
      </pivotArea>
    </format>
    <format dxfId="72">
      <pivotArea collapsedLevelsAreSubtotals="1" fieldPosition="0">
        <references count="2">
          <reference field="4294967294" count="1" selected="0">
            <x v="10"/>
          </reference>
          <reference field="2" count="1">
            <x v="109"/>
          </reference>
        </references>
      </pivotArea>
    </format>
    <format dxfId="71">
      <pivotArea collapsedLevelsAreSubtotals="1" fieldPosition="0">
        <references count="2">
          <reference field="4294967294" count="1" selected="0">
            <x v="11"/>
          </reference>
          <reference field="2" count="1">
            <x v="109"/>
          </reference>
        </references>
      </pivotArea>
    </format>
    <format dxfId="70">
      <pivotArea collapsedLevelsAreSubtotals="1" fieldPosition="0">
        <references count="2">
          <reference field="4294967294" count="1" selected="0">
            <x v="12"/>
          </reference>
          <reference field="2" count="1">
            <x v="140"/>
          </reference>
        </references>
      </pivotArea>
    </format>
    <format dxfId="6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FE725E-ABB5-45CB-9841-915BC92576C1}" name="PivotTable2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4" indent="0" outline="1" outlineData="1" multipleFieldFilters="0">
  <location ref="A6:N112" firstHeaderRow="0" firstDataRow="1" firstDataCol="1"/>
  <pivotFields count="19">
    <pivotField showAll="0"/>
    <pivotField showAll="0"/>
    <pivotField axis="axisRow" showAll="0" sortType="ascending">
      <items count="107">
        <item x="41"/>
        <item x="59"/>
        <item x="28"/>
        <item x="102"/>
        <item x="18"/>
        <item x="94"/>
        <item x="65"/>
        <item x="103"/>
        <item x="21"/>
        <item x="86"/>
        <item x="81"/>
        <item x="56"/>
        <item x="61"/>
        <item x="20"/>
        <item x="75"/>
        <item x="34"/>
        <item x="19"/>
        <item x="57"/>
        <item x="70"/>
        <item x="51"/>
        <item x="82"/>
        <item x="39"/>
        <item x="0"/>
        <item x="48"/>
        <item x="26"/>
        <item x="37"/>
        <item x="40"/>
        <item x="1"/>
        <item x="2"/>
        <item x="35"/>
        <item x="23"/>
        <item x="85"/>
        <item x="42"/>
        <item x="62"/>
        <item x="50"/>
        <item x="25"/>
        <item x="44"/>
        <item x="38"/>
        <item x="66"/>
        <item x="58"/>
        <item x="91"/>
        <item x="3"/>
        <item x="24"/>
        <item x="72"/>
        <item x="32"/>
        <item x="68"/>
        <item x="90"/>
        <item x="79"/>
        <item x="83"/>
        <item x="78"/>
        <item x="64"/>
        <item x="89"/>
        <item x="100"/>
        <item x="27"/>
        <item x="29"/>
        <item x="69"/>
        <item x="47"/>
        <item x="4"/>
        <item x="5"/>
        <item x="73"/>
        <item x="96"/>
        <item m="1" x="105"/>
        <item x="99"/>
        <item x="17"/>
        <item x="67"/>
        <item x="84"/>
        <item x="60"/>
        <item x="33"/>
        <item x="98"/>
        <item x="80"/>
        <item x="53"/>
        <item x="97"/>
        <item x="71"/>
        <item x="95"/>
        <item x="63"/>
        <item x="6"/>
        <item x="43"/>
        <item x="7"/>
        <item x="8"/>
        <item x="9"/>
        <item x="52"/>
        <item x="13"/>
        <item x="54"/>
        <item x="76"/>
        <item x="15"/>
        <item x="14"/>
        <item x="92"/>
        <item x="74"/>
        <item x="36"/>
        <item x="77"/>
        <item x="30"/>
        <item x="11"/>
        <item x="22"/>
        <item x="46"/>
        <item x="10"/>
        <item x="12"/>
        <item x="101"/>
        <item x="88"/>
        <item x="55"/>
        <item x="93"/>
        <item x="16"/>
        <item x="31"/>
        <item x="104"/>
        <item x="45"/>
        <item x="49"/>
        <item x="87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2"/>
  </rowFields>
  <rowItems count="10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Sum of Starts" fld="3" baseField="2" baseItem="14" numFmtId="166"/>
    <dataField name="Sum of App" fld="4" baseField="0" baseItem="0" numFmtId="166"/>
    <dataField name="Sum of W" fld="5" baseField="0" baseItem="0" numFmtId="166"/>
    <dataField name="Sum of L" fld="6" baseField="0" baseItem="0" numFmtId="166"/>
    <dataField name="Sum of IP's" fld="7" baseField="0" baseItem="0" numFmtId="43"/>
    <dataField name="Sum of S" fld="8" baseField="0" baseItem="0" numFmtId="166"/>
    <dataField name="Sum of HA" fld="9" baseField="0" baseItem="0" numFmtId="166"/>
    <dataField name="Sum of RA" fld="10" baseField="0" baseItem="0" numFmtId="166"/>
    <dataField name="Sum of ER" fld="11" baseField="0" baseItem="0" numFmtId="166"/>
    <dataField name="Sum of BB" fld="13" baseField="0" baseItem="0" numFmtId="166"/>
    <dataField name="Sum of HB" fld="14" baseField="0" baseItem="0" numFmtId="166"/>
    <dataField name="Sum of K's" fld="15" baseField="0" baseItem="0" numFmtId="166"/>
    <dataField name="Sum of Opp AB" fld="16" baseField="0" baseItem="0" numFmtId="166"/>
  </dataFields>
  <formats count="46">
    <format dxfId="68">
      <pivotArea outline="0" collapsedLevelsAreSubtotals="1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67">
      <pivotArea outline="0" collapsedLevelsAreSubtotals="1" fieldPosition="0">
        <references count="1">
          <reference field="4294967294" count="1" selected="0">
            <x v="4"/>
          </reference>
        </references>
      </pivotArea>
    </format>
    <format dxfId="66">
      <pivotArea outline="0" collapsedLevelsAreSubtotals="1" fieldPosition="0">
        <references count="1">
          <reference field="4294967294" count="8" selected="0"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65">
      <pivotArea field="2" grandRow="1" outline="0" collapsedLevelsAreSubtotals="1" axis="axisRow" fieldPosition="0">
        <references count="1">
          <reference field="4294967294" count="1" selected="0">
            <x v="4"/>
          </reference>
        </references>
      </pivotArea>
    </format>
    <format dxfId="64">
      <pivotArea type="all" dataOnly="0" outline="0" fieldPosition="0"/>
    </format>
    <format dxfId="63">
      <pivotArea dataOnly="0" labelOnly="1" fieldPosition="0">
        <references count="1">
          <reference field="2" count="50">
            <x v="0"/>
            <x v="2"/>
            <x v="4"/>
            <x v="8"/>
            <x v="11"/>
            <x v="13"/>
            <x v="15"/>
            <x v="16"/>
            <x v="17"/>
            <x v="19"/>
            <x v="21"/>
            <x v="22"/>
            <x v="23"/>
            <x v="24"/>
            <x v="25"/>
            <x v="26"/>
            <x v="27"/>
            <x v="28"/>
            <x v="29"/>
            <x v="30"/>
            <x v="32"/>
            <x v="34"/>
            <x v="35"/>
            <x v="36"/>
            <x v="37"/>
            <x v="41"/>
            <x v="42"/>
            <x v="44"/>
            <x v="53"/>
            <x v="54"/>
            <x v="56"/>
            <x v="57"/>
            <x v="58"/>
            <x v="63"/>
            <x v="67"/>
            <x v="70"/>
            <x v="75"/>
            <x v="76"/>
            <x v="77"/>
            <x v="78"/>
            <x v="79"/>
            <x v="80"/>
            <x v="81"/>
            <x v="82"/>
            <x v="84"/>
            <x v="85"/>
            <x v="88"/>
            <x v="90"/>
            <x v="91"/>
            <x v="92"/>
          </reference>
        </references>
      </pivotArea>
    </format>
    <format dxfId="62">
      <pivotArea dataOnly="0" labelOnly="1" fieldPosition="0">
        <references count="1">
          <reference field="2" count="8">
            <x v="93"/>
            <x v="94"/>
            <x v="95"/>
            <x v="98"/>
            <x v="100"/>
            <x v="101"/>
            <x v="103"/>
            <x v="104"/>
          </reference>
        </references>
      </pivotArea>
    </format>
    <format dxfId="61">
      <pivotArea dataOnly="0" labelOnly="1" grandRow="1" outline="0" fieldPosition="0"/>
    </format>
    <format dxfId="60">
      <pivotArea dataOnly="0" labelOnly="1" fieldPosition="0">
        <references count="1">
          <reference field="2" count="50">
            <x v="0"/>
            <x v="2"/>
            <x v="4"/>
            <x v="8"/>
            <x v="11"/>
            <x v="13"/>
            <x v="15"/>
            <x v="16"/>
            <x v="17"/>
            <x v="19"/>
            <x v="21"/>
            <x v="22"/>
            <x v="23"/>
            <x v="24"/>
            <x v="25"/>
            <x v="26"/>
            <x v="27"/>
            <x v="28"/>
            <x v="29"/>
            <x v="30"/>
            <x v="32"/>
            <x v="34"/>
            <x v="35"/>
            <x v="36"/>
            <x v="37"/>
            <x v="41"/>
            <x v="42"/>
            <x v="44"/>
            <x v="53"/>
            <x v="54"/>
            <x v="56"/>
            <x v="57"/>
            <x v="58"/>
            <x v="63"/>
            <x v="67"/>
            <x v="70"/>
            <x v="75"/>
            <x v="76"/>
            <x v="77"/>
            <x v="78"/>
            <x v="79"/>
            <x v="80"/>
            <x v="81"/>
            <x v="82"/>
            <x v="84"/>
            <x v="85"/>
            <x v="88"/>
            <x v="90"/>
            <x v="91"/>
            <x v="92"/>
          </reference>
        </references>
      </pivotArea>
    </format>
    <format dxfId="59">
      <pivotArea dataOnly="0" labelOnly="1" fieldPosition="0">
        <references count="1">
          <reference field="2" count="8">
            <x v="93"/>
            <x v="94"/>
            <x v="95"/>
            <x v="98"/>
            <x v="100"/>
            <x v="101"/>
            <x v="103"/>
            <x v="104"/>
          </reference>
        </references>
      </pivotArea>
    </format>
    <format dxfId="58">
      <pivotArea dataOnly="0" labelOnly="1" grandRow="1" outline="0" fieldPosition="0"/>
    </format>
    <format dxfId="5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5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54">
      <pivotArea grandRow="1" outline="0" collapsedLevelsAreSubtotals="1" fieldPosition="0"/>
    </format>
    <format dxfId="53">
      <pivotArea dataOnly="0" labelOnly="1" grandRow="1" outline="0" fieldPosition="0"/>
    </format>
    <format dxfId="52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51">
      <pivotArea outline="0" collapsedLevelsAreSubtotals="1" fieldPosition="0">
        <references count="1">
          <reference field="4294967294" count="1" selected="0">
            <x v="4"/>
          </reference>
        </references>
      </pivotArea>
    </format>
    <format dxfId="50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  <format dxfId="49">
      <pivotArea outline="0" collapsedLevelsAreSubtotals="1" fieldPosition="0">
        <references count="1">
          <reference field="4294967294" count="1" selected="0">
            <x v="6"/>
          </reference>
        </references>
      </pivotArea>
    </format>
    <format dxfId="48">
      <pivotArea outline="0" collapsedLevelsAreSubtotals="1" fieldPosition="0">
        <references count="1">
          <reference field="4294967294" count="1" selected="0">
            <x v="7"/>
          </reference>
        </references>
      </pivotArea>
    </format>
    <format dxfId="47">
      <pivotArea outline="0" collapsedLevelsAreSubtotals="1" fieldPosition="0">
        <references count="1">
          <reference field="4294967294" count="1" selected="0">
            <x v="8"/>
          </reference>
        </references>
      </pivotArea>
    </format>
    <format dxfId="46">
      <pivotArea outline="0" collapsedLevelsAreSubtotals="1" fieldPosition="0">
        <references count="1">
          <reference field="4294967294" count="1" selected="0">
            <x v="9"/>
          </reference>
        </references>
      </pivotArea>
    </format>
    <format dxfId="45">
      <pivotArea outline="0" collapsedLevelsAreSubtotals="1" fieldPosition="0">
        <references count="1">
          <reference field="4294967294" count="1" selected="0">
            <x v="10"/>
          </reference>
        </references>
      </pivotArea>
    </format>
    <format dxfId="44">
      <pivotArea outline="0" collapsedLevelsAreSubtotals="1" fieldPosition="0">
        <references count="1">
          <reference field="4294967294" count="1" selected="0">
            <x v="11"/>
          </reference>
        </references>
      </pivotArea>
    </format>
    <format dxfId="43">
      <pivotArea outline="0" collapsedLevelsAreSubtotals="1" fieldPosition="0">
        <references count="1">
          <reference field="4294967294" count="1" selected="0">
            <x v="12"/>
          </reference>
        </references>
      </pivotArea>
    </format>
    <format dxfId="42">
      <pivotArea outline="0" collapsedLevelsAreSubtotals="1" fieldPosition="0"/>
    </format>
    <format dxfId="41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4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9">
      <pivotArea grandRow="1" outline="0" collapsedLevelsAreSubtotals="1" fieldPosition="0"/>
    </format>
    <format dxfId="38">
      <pivotArea dataOnly="0" labelOnly="1" grandRow="1" outline="0" fieldPosition="0"/>
    </format>
    <format dxfId="37">
      <pivotArea grandRow="1" outline="0" collapsedLevelsAreSubtotals="1" fieldPosition="0"/>
    </format>
    <format dxfId="36">
      <pivotArea dataOnly="0" labelOnly="1" grandRow="1" outline="0" fieldPosition="0"/>
    </format>
    <format dxfId="35">
      <pivotArea collapsedLevelsAreSubtotals="1" fieldPosition="0">
        <references count="1">
          <reference field="2" count="0"/>
        </references>
      </pivotArea>
    </format>
    <format dxfId="34">
      <pivotArea collapsedLevelsAreSubtotals="1" fieldPosition="0">
        <references count="2">
          <reference field="4294967294" count="1" selected="0">
            <x v="5"/>
          </reference>
          <reference field="2" count="1">
            <x v="21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1"/>
          </reference>
          <reference field="2" count="1">
            <x v="0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1"/>
          </reference>
          <reference field="2" count="1">
            <x v="72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0"/>
          </reference>
          <reference field="2" count="1">
            <x v="72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0"/>
          </reference>
          <reference field="2" count="1">
            <x v="105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2" count="1">
            <x v="58"/>
          </reference>
        </references>
      </pivotArea>
    </format>
    <format dxfId="28">
      <pivotArea collapsedLevelsAreSubtotals="1" fieldPosition="0">
        <references count="2">
          <reference field="4294967294" count="1" selected="0">
            <x v="1"/>
          </reference>
          <reference field="2" count="1">
            <x v="27"/>
          </reference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2" count="1">
            <x v="21"/>
          </reference>
        </references>
      </pivotArea>
    </format>
    <format dxfId="26">
      <pivotArea collapsedLevelsAreSubtotals="1" fieldPosition="0">
        <references count="2">
          <reference field="4294967294" count="1" selected="0">
            <x v="2"/>
          </reference>
          <reference field="2" count="1">
            <x v="105"/>
          </reference>
        </references>
      </pivotArea>
    </format>
    <format dxfId="25">
      <pivotArea collapsedLevelsAreSubtotals="1" fieldPosition="0">
        <references count="2">
          <reference field="4294967294" count="1" selected="0">
            <x v="2"/>
          </reference>
          <reference field="2" count="1">
            <x v="90"/>
          </reference>
        </references>
      </pivotArea>
    </format>
    <format dxfId="24">
      <pivotArea collapsedLevelsAreSubtotals="1" fieldPosition="0">
        <references count="2">
          <reference field="4294967294" count="1" selected="0">
            <x v="4"/>
          </reference>
          <reference field="2" count="1">
            <x v="105"/>
          </reference>
        </references>
      </pivotArea>
    </format>
    <format dxfId="23">
      <pivotArea collapsedLevelsAreSubtotals="1" fieldPosition="0">
        <references count="2">
          <reference field="4294967294" count="1" selected="0">
            <x v="4"/>
          </reference>
          <reference field="2" count="1">
            <x v="2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657E0E-2F90-4FAF-A644-280CCEF816AE}" name="PivotTable4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4" indent="0" outline="1" outlineData="1" multipleFieldFilters="0">
  <location ref="A6:E183" firstHeaderRow="0" firstDataRow="1" firstDataCol="1"/>
  <pivotFields count="12">
    <pivotField showAll="0"/>
    <pivotField showAll="0"/>
    <pivotField axis="axisRow" showAll="0" sortType="ascending">
      <items count="179">
        <item x="0"/>
        <item x="71"/>
        <item x="96"/>
        <item x="47"/>
        <item x="165"/>
        <item x="33"/>
        <item x="43"/>
        <item x="171"/>
        <item x="157"/>
        <item x="108"/>
        <item x="1"/>
        <item x="125"/>
        <item x="170"/>
        <item x="41"/>
        <item x="65"/>
        <item x="139"/>
        <item x="120"/>
        <item x="87"/>
        <item x="101"/>
        <item x="118"/>
        <item x="38"/>
        <item x="114"/>
        <item x="86"/>
        <item x="57"/>
        <item x="173"/>
        <item x="113"/>
        <item x="27"/>
        <item x="51"/>
        <item x="103"/>
        <item x="90"/>
        <item x="2"/>
        <item x="102"/>
        <item x="73"/>
        <item x="88"/>
        <item x="131"/>
        <item x="63"/>
        <item x="117"/>
        <item x="3"/>
        <item x="135"/>
        <item x="104"/>
        <item x="28"/>
        <item x="75"/>
        <item x="48"/>
        <item x="49"/>
        <item x="59"/>
        <item x="4"/>
        <item x="124"/>
        <item x="156"/>
        <item x="5"/>
        <item x="50"/>
        <item x="94"/>
        <item x="56"/>
        <item x="40"/>
        <item x="174"/>
        <item x="138"/>
        <item x="69"/>
        <item x="98"/>
        <item x="76"/>
        <item x="84"/>
        <item x="45"/>
        <item x="85"/>
        <item x="68"/>
        <item x="58"/>
        <item x="107"/>
        <item x="95"/>
        <item x="162"/>
        <item x="39"/>
        <item x="99"/>
        <item x="150"/>
        <item x="143"/>
        <item x="6"/>
        <item x="61"/>
        <item x="7"/>
        <item x="36"/>
        <item x="110"/>
        <item x="115"/>
        <item x="52"/>
        <item x="78"/>
        <item x="161"/>
        <item x="172"/>
        <item x="111"/>
        <item x="147"/>
        <item x="128"/>
        <item x="122"/>
        <item x="127"/>
        <item x="97"/>
        <item x="119"/>
        <item x="142"/>
        <item x="145"/>
        <item x="167"/>
        <item x="133"/>
        <item x="46"/>
        <item x="80"/>
        <item x="141"/>
        <item x="30"/>
        <item x="8"/>
        <item x="81"/>
        <item x="9"/>
        <item x="10"/>
        <item x="11"/>
        <item x="35"/>
        <item x="116"/>
        <item x="159"/>
        <item x="166"/>
        <item x="34"/>
        <item x="154"/>
        <item x="12"/>
        <item x="130"/>
        <item x="64"/>
        <item x="109"/>
        <item x="136"/>
        <item x="31"/>
        <item x="100"/>
        <item x="60"/>
        <item x="148"/>
        <item x="146"/>
        <item x="129"/>
        <item x="89"/>
        <item x="151"/>
        <item x="160"/>
        <item x="112"/>
        <item x="158"/>
        <item x="66"/>
        <item x="168"/>
        <item m="1" x="177"/>
        <item x="72"/>
        <item x="13"/>
        <item x="14"/>
        <item x="67"/>
        <item x="15"/>
        <item x="16"/>
        <item x="62"/>
        <item x="17"/>
        <item x="93"/>
        <item x="137"/>
        <item x="29"/>
        <item x="74"/>
        <item x="18"/>
        <item x="91"/>
        <item x="149"/>
        <item x="123"/>
        <item x="19"/>
        <item x="20"/>
        <item x="105"/>
        <item x="152"/>
        <item m="1" x="176"/>
        <item x="106"/>
        <item x="53"/>
        <item x="44"/>
        <item x="21"/>
        <item x="126"/>
        <item x="121"/>
        <item x="22"/>
        <item x="54"/>
        <item x="23"/>
        <item x="82"/>
        <item x="37"/>
        <item x="164"/>
        <item x="134"/>
        <item x="42"/>
        <item x="155"/>
        <item x="77"/>
        <item x="24"/>
        <item x="25"/>
        <item x="83"/>
        <item x="169"/>
        <item x="32"/>
        <item x="144"/>
        <item x="163"/>
        <item x="92"/>
        <item x="153"/>
        <item x="26"/>
        <item x="55"/>
        <item x="175"/>
        <item x="132"/>
        <item x="70"/>
        <item x="79"/>
        <item x="140"/>
        <item t="default"/>
      </items>
    </pivotField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1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" fld="3" baseField="0" baseItem="0"/>
    <dataField name="Sum of PO" fld="4" baseField="0" baseItem="0"/>
    <dataField name="Sum of E" fld="5" baseField="0" baseItem="0"/>
    <dataField name="Sum of C " fld="6" baseField="0" baseItem="0"/>
  </dataFields>
  <formats count="23">
    <format dxfId="22">
      <pivotArea type="all" dataOnly="0" outline="0" fieldPosition="0"/>
    </format>
    <format dxfId="21">
      <pivotArea dataOnly="0" labelOnly="1" fieldPosition="0">
        <references count="1">
          <reference field="2" count="50">
            <x v="0"/>
            <x v="1"/>
            <x v="3"/>
            <x v="5"/>
            <x v="6"/>
            <x v="10"/>
            <x v="13"/>
            <x v="14"/>
            <x v="17"/>
            <x v="20"/>
            <x v="22"/>
            <x v="23"/>
            <x v="26"/>
            <x v="27"/>
            <x v="29"/>
            <x v="30"/>
            <x v="32"/>
            <x v="33"/>
            <x v="35"/>
            <x v="37"/>
            <x v="40"/>
            <x v="41"/>
            <x v="42"/>
            <x v="43"/>
            <x v="44"/>
            <x v="45"/>
            <x v="48"/>
            <x v="49"/>
            <x v="50"/>
            <x v="51"/>
            <x v="52"/>
            <x v="55"/>
            <x v="57"/>
            <x v="58"/>
            <x v="59"/>
            <x v="60"/>
            <x v="61"/>
            <x v="62"/>
            <x v="66"/>
            <x v="70"/>
            <x v="71"/>
            <x v="72"/>
            <x v="73"/>
            <x v="76"/>
            <x v="77"/>
            <x v="91"/>
            <x v="92"/>
            <x v="94"/>
            <x v="95"/>
            <x v="96"/>
          </reference>
        </references>
      </pivotArea>
    </format>
    <format dxfId="20">
      <pivotArea dataOnly="0" labelOnly="1" fieldPosition="0">
        <references count="1">
          <reference field="2" count="45">
            <x v="97"/>
            <x v="98"/>
            <x v="99"/>
            <x v="100"/>
            <x v="104"/>
            <x v="106"/>
            <x v="108"/>
            <x v="111"/>
            <x v="113"/>
            <x v="117"/>
            <x v="122"/>
            <x v="125"/>
            <x v="126"/>
            <x v="127"/>
            <x v="128"/>
            <x v="129"/>
            <x v="130"/>
            <x v="131"/>
            <x v="132"/>
            <x v="133"/>
            <x v="135"/>
            <x v="136"/>
            <x v="137"/>
            <x v="138"/>
            <x v="141"/>
            <x v="142"/>
            <x v="147"/>
            <x v="148"/>
            <x v="149"/>
            <x v="152"/>
            <x v="153"/>
            <x v="154"/>
            <x v="155"/>
            <x v="156"/>
            <x v="159"/>
            <x v="161"/>
            <x v="162"/>
            <x v="163"/>
            <x v="164"/>
            <x v="166"/>
            <x v="169"/>
            <x v="171"/>
            <x v="172"/>
            <x v="175"/>
            <x v="176"/>
          </reference>
        </references>
      </pivotArea>
    </format>
    <format dxfId="19">
      <pivotArea dataOnly="0" labelOnly="1" grandRow="1" outline="0" fieldPosition="0"/>
    </format>
    <format dxfId="18">
      <pivotArea dataOnly="0" labelOnly="1" fieldPosition="0">
        <references count="1">
          <reference field="2" count="50">
            <x v="0"/>
            <x v="1"/>
            <x v="3"/>
            <x v="5"/>
            <x v="6"/>
            <x v="10"/>
            <x v="13"/>
            <x v="14"/>
            <x v="17"/>
            <x v="20"/>
            <x v="22"/>
            <x v="23"/>
            <x v="26"/>
            <x v="27"/>
            <x v="29"/>
            <x v="30"/>
            <x v="32"/>
            <x v="33"/>
            <x v="35"/>
            <x v="37"/>
            <x v="40"/>
            <x v="41"/>
            <x v="42"/>
            <x v="43"/>
            <x v="44"/>
            <x v="45"/>
            <x v="48"/>
            <x v="49"/>
            <x v="50"/>
            <x v="51"/>
            <x v="52"/>
            <x v="55"/>
            <x v="57"/>
            <x v="58"/>
            <x v="59"/>
            <x v="60"/>
            <x v="61"/>
            <x v="62"/>
            <x v="66"/>
            <x v="70"/>
            <x v="71"/>
            <x v="72"/>
            <x v="73"/>
            <x v="76"/>
            <x v="77"/>
            <x v="91"/>
            <x v="92"/>
            <x v="94"/>
            <x v="95"/>
            <x v="96"/>
          </reference>
        </references>
      </pivotArea>
    </format>
    <format dxfId="17">
      <pivotArea dataOnly="0" labelOnly="1" fieldPosition="0">
        <references count="1">
          <reference field="2" count="45">
            <x v="97"/>
            <x v="98"/>
            <x v="99"/>
            <x v="100"/>
            <x v="104"/>
            <x v="106"/>
            <x v="108"/>
            <x v="111"/>
            <x v="113"/>
            <x v="117"/>
            <x v="122"/>
            <x v="125"/>
            <x v="126"/>
            <x v="127"/>
            <x v="128"/>
            <x v="129"/>
            <x v="130"/>
            <x v="131"/>
            <x v="132"/>
            <x v="133"/>
            <x v="135"/>
            <x v="136"/>
            <x v="137"/>
            <x v="138"/>
            <x v="141"/>
            <x v="142"/>
            <x v="147"/>
            <x v="148"/>
            <x v="149"/>
            <x v="152"/>
            <x v="153"/>
            <x v="154"/>
            <x v="155"/>
            <x v="156"/>
            <x v="159"/>
            <x v="161"/>
            <x v="162"/>
            <x v="163"/>
            <x v="164"/>
            <x v="166"/>
            <x v="169"/>
            <x v="171"/>
            <x v="172"/>
            <x v="175"/>
            <x v="176"/>
          </reference>
        </references>
      </pivotArea>
    </format>
    <format dxfId="16">
      <pivotArea dataOnly="0" labelOnly="1" grandRow="1" outline="0" fieldPosition="0"/>
    </format>
    <format dxfId="1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4">
      <pivotArea outline="0" collapsedLevelsAreSubtotals="1" fieldPosition="0"/>
    </format>
    <format dxfId="1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1">
      <pivotArea grandRow="1" outline="0" collapsedLevelsAreSubtotals="1" fieldPosition="0"/>
    </format>
    <format dxfId="10">
      <pivotArea dataOnly="0" labelOnly="1" grandRow="1" outline="0" fieldPosition="0"/>
    </format>
    <format dxfId="9">
      <pivotArea grandRow="1" outline="0" collapsedLevelsAreSubtotals="1" fieldPosition="0"/>
    </format>
    <format dxfId="8">
      <pivotArea dataOnly="0" labelOnly="1" grandRow="1" outline="0" fieldPosition="0"/>
    </format>
    <format dxfId="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6">
      <pivotArea collapsedLevelsAreSubtotals="1" fieldPosition="0">
        <references count="1">
          <reference field="2" count="0"/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2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">
      <pivotArea outline="0" collapsedLevelsAreSubtotals="1" fieldPosition="0"/>
    </format>
    <format dxfId="2">
      <pivotArea collapsedLevelsAreSubtotals="1" fieldPosition="0">
        <references count="2">
          <reference field="4294967294" count="1" selected="0">
            <x v="0"/>
          </reference>
          <reference field="2" count="1">
            <x v="113"/>
          </reference>
        </references>
      </pivotArea>
    </format>
    <format dxfId="1">
      <pivotArea collapsedLevelsAreSubtotals="1" fieldPosition="0">
        <references count="2">
          <reference field="4294967294" count="1" selected="0">
            <x v="1"/>
          </reference>
          <reference field="2" count="1">
            <x v="144"/>
          </reference>
        </references>
      </pivotArea>
    </format>
    <format dxfId="0">
      <pivotArea collapsedLevelsAreSubtotals="1" fieldPosition="0">
        <references count="2">
          <reference field="4294967294" count="1" selected="0">
            <x v="3"/>
          </reference>
          <reference field="2" count="1">
            <x v="14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PivotTable2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99" firstHeaderRow="1" firstDataRow="1" firstDataCol="1"/>
  <pivotFields count="1">
    <pivotField axis="axisRow" showAll="0">
      <items count="96">
        <item x="61"/>
        <item x="10"/>
        <item x="48"/>
        <item x="75"/>
        <item x="69"/>
        <item x="82"/>
        <item x="58"/>
        <item x="43"/>
        <item x="4"/>
        <item x="57"/>
        <item x="8"/>
        <item x="22"/>
        <item x="81"/>
        <item x="49"/>
        <item x="1"/>
        <item x="74"/>
        <item x="35"/>
        <item x="7"/>
        <item x="24"/>
        <item x="83"/>
        <item x="59"/>
        <item x="20"/>
        <item x="45"/>
        <item x="42"/>
        <item x="33"/>
        <item x="64"/>
        <item x="77"/>
        <item x="40"/>
        <item x="14"/>
        <item x="44"/>
        <item x="46"/>
        <item x="23"/>
        <item x="27"/>
        <item x="3"/>
        <item x="41"/>
        <item x="9"/>
        <item x="19"/>
        <item x="37"/>
        <item x="52"/>
        <item x="84"/>
        <item x="47"/>
        <item x="85"/>
        <item x="70"/>
        <item x="36"/>
        <item x="25"/>
        <item x="55"/>
        <item x="26"/>
        <item x="56"/>
        <item x="86"/>
        <item x="15"/>
        <item x="87"/>
        <item x="54"/>
        <item x="88"/>
        <item x="67"/>
        <item x="79"/>
        <item x="89"/>
        <item x="38"/>
        <item x="66"/>
        <item x="21"/>
        <item x="12"/>
        <item x="34"/>
        <item x="90"/>
        <item x="76"/>
        <item x="0"/>
        <item x="91"/>
        <item x="71"/>
        <item x="39"/>
        <item x="72"/>
        <item x="18"/>
        <item x="50"/>
        <item x="6"/>
        <item x="68"/>
        <item x="11"/>
        <item x="60"/>
        <item x="62"/>
        <item x="28"/>
        <item x="53"/>
        <item x="92"/>
        <item x="93"/>
        <item x="32"/>
        <item x="73"/>
        <item x="13"/>
        <item x="51"/>
        <item x="65"/>
        <item x="5"/>
        <item x="94"/>
        <item x="78"/>
        <item x="17"/>
        <item x="63"/>
        <item x="16"/>
        <item x="80"/>
        <item x="30"/>
        <item x="29"/>
        <item x="31"/>
        <item x="2"/>
        <item t="default"/>
      </items>
    </pivotField>
  </pivotFields>
  <rowFields count="1">
    <field x="0"/>
  </rowFields>
  <rowItems count="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2"/>
  <sheetViews>
    <sheetView tabSelected="1" workbookViewId="0">
      <pane ySplit="6" topLeftCell="A133" activePane="bottomLeft" state="frozen"/>
      <selection pane="bottomLeft" activeCell="L149" sqref="L149"/>
    </sheetView>
  </sheetViews>
  <sheetFormatPr defaultRowHeight="14.25" customHeight="1" x14ac:dyDescent="0.2"/>
  <cols>
    <col min="1" max="1" width="19.140625" style="47" bestFit="1" customWidth="1"/>
    <col min="2" max="18" width="11.42578125" style="58" customWidth="1"/>
    <col min="19" max="16384" width="9.140625" style="47"/>
  </cols>
  <sheetData>
    <row r="1" spans="1:18" ht="23.25" x14ac:dyDescent="0.35">
      <c r="A1" s="37" t="s">
        <v>319</v>
      </c>
    </row>
    <row r="2" spans="1:18" ht="18.75" x14ac:dyDescent="0.3">
      <c r="A2" s="5" t="s">
        <v>362</v>
      </c>
    </row>
    <row r="3" spans="1:18" ht="15" x14ac:dyDescent="0.25">
      <c r="A3" s="38" t="s">
        <v>613</v>
      </c>
    </row>
    <row r="5" spans="1:18" ht="14.25" customHeight="1" x14ac:dyDescent="0.2">
      <c r="A5" s="46" t="s">
        <v>318</v>
      </c>
      <c r="B5" s="46" t="s">
        <v>49</v>
      </c>
      <c r="C5" s="46" t="s">
        <v>50</v>
      </c>
      <c r="D5" s="46" t="s">
        <v>51</v>
      </c>
      <c r="E5" s="46" t="s">
        <v>52</v>
      </c>
      <c r="F5" s="46" t="s">
        <v>53</v>
      </c>
      <c r="G5" s="46" t="s">
        <v>54</v>
      </c>
      <c r="H5" s="46" t="s">
        <v>55</v>
      </c>
      <c r="I5" s="46" t="s">
        <v>56</v>
      </c>
      <c r="J5" s="46" t="s">
        <v>57</v>
      </c>
      <c r="K5" s="46" t="s">
        <v>58</v>
      </c>
      <c r="L5" s="46" t="s">
        <v>59</v>
      </c>
      <c r="M5" s="46" t="s">
        <v>60</v>
      </c>
      <c r="N5" s="46" t="s">
        <v>61</v>
      </c>
      <c r="O5" s="46" t="s">
        <v>132</v>
      </c>
      <c r="P5" s="46" t="s">
        <v>62</v>
      </c>
      <c r="Q5" s="46" t="s">
        <v>63</v>
      </c>
      <c r="R5" s="46" t="s">
        <v>64</v>
      </c>
    </row>
    <row r="6" spans="1:18" ht="14.25" hidden="1" customHeight="1" x14ac:dyDescent="0.2">
      <c r="A6" s="48" t="s">
        <v>316</v>
      </c>
      <c r="B6" s="58" t="s">
        <v>324</v>
      </c>
      <c r="C6" s="58" t="s">
        <v>326</v>
      </c>
      <c r="D6" s="58" t="s">
        <v>327</v>
      </c>
      <c r="E6" s="58" t="s">
        <v>328</v>
      </c>
      <c r="F6" s="58" t="s">
        <v>329</v>
      </c>
      <c r="G6" s="58" t="s">
        <v>330</v>
      </c>
      <c r="H6" s="58" t="s">
        <v>331</v>
      </c>
      <c r="I6" s="58" t="s">
        <v>332</v>
      </c>
      <c r="J6" s="58" t="s">
        <v>333</v>
      </c>
      <c r="K6" s="58" t="s">
        <v>334</v>
      </c>
      <c r="L6" s="58" t="s">
        <v>335</v>
      </c>
      <c r="M6" s="58" t="s">
        <v>336</v>
      </c>
      <c r="N6" s="58" t="s">
        <v>337</v>
      </c>
    </row>
    <row r="7" spans="1:18" ht="14.25" customHeight="1" x14ac:dyDescent="0.2">
      <c r="A7" s="49" t="s">
        <v>282</v>
      </c>
      <c r="B7" s="110">
        <v>253</v>
      </c>
      <c r="C7" s="111">
        <v>54</v>
      </c>
      <c r="D7" s="111">
        <v>52</v>
      </c>
      <c r="E7" s="111">
        <v>15</v>
      </c>
      <c r="F7" s="111">
        <v>3</v>
      </c>
      <c r="G7" s="111">
        <v>0</v>
      </c>
      <c r="H7" s="111">
        <v>22</v>
      </c>
      <c r="I7" s="111">
        <v>8</v>
      </c>
      <c r="J7" s="111">
        <v>54</v>
      </c>
      <c r="K7" s="111">
        <v>96</v>
      </c>
      <c r="L7" s="111">
        <v>21</v>
      </c>
      <c r="M7" s="111">
        <v>27</v>
      </c>
      <c r="N7" s="111">
        <v>10</v>
      </c>
      <c r="O7" s="64">
        <f>+IFERROR(L7/M7,"N/A")</f>
        <v>0.77777777777777779</v>
      </c>
      <c r="P7" s="65">
        <f>+IFERROR((J7+D7+N7)/(B7+J7+N7),"N/A")</f>
        <v>0.36593059936908517</v>
      </c>
      <c r="Q7" s="65">
        <f>+IFERROR((D7+(E7*1)+(F7*2)+(G7*3))/B7,"N/A")</f>
        <v>0.28853754940711462</v>
      </c>
      <c r="R7" s="65">
        <f>+IFERROR(D7/B7,"N/A")</f>
        <v>0.20553359683794467</v>
      </c>
    </row>
    <row r="8" spans="1:18" ht="14.25" customHeight="1" x14ac:dyDescent="0.2">
      <c r="A8" s="49" t="s">
        <v>230</v>
      </c>
      <c r="B8" s="110">
        <v>290</v>
      </c>
      <c r="C8" s="111">
        <v>73</v>
      </c>
      <c r="D8" s="111">
        <v>106</v>
      </c>
      <c r="E8" s="111">
        <v>25</v>
      </c>
      <c r="F8" s="111">
        <v>2</v>
      </c>
      <c r="G8" s="111">
        <v>10</v>
      </c>
      <c r="H8" s="111">
        <v>53</v>
      </c>
      <c r="I8" s="111">
        <v>2</v>
      </c>
      <c r="J8" s="111">
        <v>50</v>
      </c>
      <c r="K8" s="111">
        <v>60</v>
      </c>
      <c r="L8" s="111">
        <v>11</v>
      </c>
      <c r="M8" s="111">
        <v>12</v>
      </c>
      <c r="N8" s="111">
        <v>4</v>
      </c>
      <c r="O8" s="64">
        <f t="shared" ref="O8:O71" si="0">+IFERROR(L8/M8,"N/A")</f>
        <v>0.91666666666666663</v>
      </c>
      <c r="P8" s="65">
        <f t="shared" ref="P8:P71" si="1">+IFERROR((J8+D8+N8)/(B8+J8+N8),"N/A")</f>
        <v>0.46511627906976744</v>
      </c>
      <c r="Q8" s="65">
        <f t="shared" ref="Q8:Q71" si="2">+IFERROR((D8+(E8*1)+(F8*2)+(G8*3))/B8,"N/A")</f>
        <v>0.56896551724137934</v>
      </c>
      <c r="R8" s="65">
        <f t="shared" ref="R8:R71" si="3">+IFERROR(D8/B8,"N/A")</f>
        <v>0.36551724137931035</v>
      </c>
    </row>
    <row r="9" spans="1:18" ht="14.25" customHeight="1" x14ac:dyDescent="0.2">
      <c r="A9" s="63" t="s">
        <v>380</v>
      </c>
      <c r="B9" s="110">
        <v>20</v>
      </c>
      <c r="C9" s="111">
        <v>2</v>
      </c>
      <c r="D9" s="111">
        <v>2</v>
      </c>
      <c r="E9" s="111">
        <v>1</v>
      </c>
      <c r="F9" s="111">
        <v>0</v>
      </c>
      <c r="G9" s="111">
        <v>0</v>
      </c>
      <c r="H9" s="111">
        <v>1</v>
      </c>
      <c r="I9" s="111">
        <v>0</v>
      </c>
      <c r="J9" s="111">
        <v>7</v>
      </c>
      <c r="K9" s="111">
        <v>6</v>
      </c>
      <c r="L9" s="111">
        <v>1</v>
      </c>
      <c r="M9" s="111">
        <v>1</v>
      </c>
      <c r="N9" s="111">
        <v>0</v>
      </c>
      <c r="O9" s="64">
        <f t="shared" si="0"/>
        <v>1</v>
      </c>
      <c r="P9" s="65">
        <f t="shared" si="1"/>
        <v>0.33333333333333331</v>
      </c>
      <c r="Q9" s="65">
        <f t="shared" si="2"/>
        <v>0.15</v>
      </c>
      <c r="R9" s="65">
        <f t="shared" si="3"/>
        <v>0.1</v>
      </c>
    </row>
    <row r="10" spans="1:18" ht="14.25" customHeight="1" x14ac:dyDescent="0.2">
      <c r="A10" s="49" t="s">
        <v>269</v>
      </c>
      <c r="B10" s="110">
        <v>7</v>
      </c>
      <c r="C10" s="111">
        <v>6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1</v>
      </c>
      <c r="J10" s="111">
        <v>2</v>
      </c>
      <c r="K10" s="111">
        <v>6</v>
      </c>
      <c r="L10" s="111">
        <v>2</v>
      </c>
      <c r="M10" s="111">
        <v>2</v>
      </c>
      <c r="N10" s="111">
        <v>0</v>
      </c>
      <c r="O10" s="64">
        <f t="shared" si="0"/>
        <v>1</v>
      </c>
      <c r="P10" s="65">
        <f t="shared" si="1"/>
        <v>0.22222222222222221</v>
      </c>
      <c r="Q10" s="65">
        <f t="shared" si="2"/>
        <v>0</v>
      </c>
      <c r="R10" s="65">
        <f t="shared" si="3"/>
        <v>0</v>
      </c>
    </row>
    <row r="11" spans="1:18" ht="14.25" customHeight="1" x14ac:dyDescent="0.2">
      <c r="A11" s="63" t="s">
        <v>563</v>
      </c>
      <c r="B11" s="110">
        <v>99</v>
      </c>
      <c r="C11" s="111">
        <v>22</v>
      </c>
      <c r="D11" s="111">
        <v>32</v>
      </c>
      <c r="E11" s="111">
        <v>5</v>
      </c>
      <c r="F11" s="111">
        <v>1</v>
      </c>
      <c r="G11" s="111">
        <v>5</v>
      </c>
      <c r="H11" s="111">
        <v>21</v>
      </c>
      <c r="I11" s="111">
        <v>4</v>
      </c>
      <c r="J11" s="111">
        <v>5</v>
      </c>
      <c r="K11" s="111">
        <v>24</v>
      </c>
      <c r="L11" s="111">
        <v>28</v>
      </c>
      <c r="M11" s="111">
        <v>30</v>
      </c>
      <c r="N11" s="111">
        <v>3</v>
      </c>
      <c r="O11" s="64">
        <f t="shared" si="0"/>
        <v>0.93333333333333335</v>
      </c>
      <c r="P11" s="65">
        <f t="shared" si="1"/>
        <v>0.37383177570093457</v>
      </c>
      <c r="Q11" s="65">
        <f t="shared" si="2"/>
        <v>0.54545454545454541</v>
      </c>
      <c r="R11" s="65">
        <f t="shared" si="3"/>
        <v>0.32323232323232326</v>
      </c>
    </row>
    <row r="12" spans="1:18" ht="14.25" customHeight="1" x14ac:dyDescent="0.2">
      <c r="A12" s="49" t="s">
        <v>296</v>
      </c>
      <c r="B12" s="110">
        <v>3</v>
      </c>
      <c r="C12" s="111">
        <v>1</v>
      </c>
      <c r="D12" s="111">
        <v>1</v>
      </c>
      <c r="E12" s="111">
        <v>0</v>
      </c>
      <c r="F12" s="111">
        <v>0</v>
      </c>
      <c r="G12" s="111">
        <v>0</v>
      </c>
      <c r="H12" s="111">
        <v>1</v>
      </c>
      <c r="I12" s="111">
        <v>0</v>
      </c>
      <c r="J12" s="111">
        <v>0</v>
      </c>
      <c r="K12" s="111">
        <v>0</v>
      </c>
      <c r="L12" s="111">
        <v>0</v>
      </c>
      <c r="M12" s="111">
        <v>0</v>
      </c>
      <c r="N12" s="111">
        <v>0</v>
      </c>
      <c r="O12" s="64" t="str">
        <f t="shared" si="0"/>
        <v>N/A</v>
      </c>
      <c r="P12" s="65">
        <f t="shared" si="1"/>
        <v>0.33333333333333331</v>
      </c>
      <c r="Q12" s="65">
        <f t="shared" si="2"/>
        <v>0.33333333333333331</v>
      </c>
      <c r="R12" s="65">
        <f t="shared" si="3"/>
        <v>0.33333333333333331</v>
      </c>
    </row>
    <row r="13" spans="1:18" ht="14.25" customHeight="1" x14ac:dyDescent="0.2">
      <c r="A13" s="49" t="s">
        <v>290</v>
      </c>
      <c r="B13" s="110">
        <v>0</v>
      </c>
      <c r="C13" s="111">
        <v>1</v>
      </c>
      <c r="D13" s="111">
        <v>0</v>
      </c>
      <c r="E13" s="111">
        <v>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0</v>
      </c>
      <c r="L13" s="111">
        <v>0</v>
      </c>
      <c r="M13" s="111">
        <v>0</v>
      </c>
      <c r="N13" s="111">
        <v>0</v>
      </c>
      <c r="O13" s="64" t="str">
        <f t="shared" si="0"/>
        <v>N/A</v>
      </c>
      <c r="P13" s="65" t="str">
        <f t="shared" si="1"/>
        <v>N/A</v>
      </c>
      <c r="Q13" s="65" t="str">
        <f t="shared" si="2"/>
        <v>N/A</v>
      </c>
      <c r="R13" s="65" t="str">
        <f t="shared" si="3"/>
        <v>N/A</v>
      </c>
    </row>
    <row r="14" spans="1:18" ht="14.25" customHeight="1" x14ac:dyDescent="0.2">
      <c r="A14" s="63" t="s">
        <v>606</v>
      </c>
      <c r="B14" s="110">
        <v>6</v>
      </c>
      <c r="C14" s="111">
        <v>0</v>
      </c>
      <c r="D14" s="111">
        <v>1</v>
      </c>
      <c r="E14" s="111">
        <v>0</v>
      </c>
      <c r="F14" s="111">
        <v>0</v>
      </c>
      <c r="G14" s="111">
        <v>0</v>
      </c>
      <c r="H14" s="111">
        <v>1</v>
      </c>
      <c r="I14" s="111">
        <v>1</v>
      </c>
      <c r="J14" s="111">
        <v>0</v>
      </c>
      <c r="K14" s="111">
        <v>2</v>
      </c>
      <c r="L14" s="111">
        <v>0</v>
      </c>
      <c r="M14" s="111">
        <v>1</v>
      </c>
      <c r="N14" s="111">
        <v>0</v>
      </c>
      <c r="O14" s="64">
        <f t="shared" si="0"/>
        <v>0</v>
      </c>
      <c r="P14" s="65">
        <f t="shared" si="1"/>
        <v>0.16666666666666666</v>
      </c>
      <c r="Q14" s="65">
        <f t="shared" si="2"/>
        <v>0.16666666666666666</v>
      </c>
      <c r="R14" s="65">
        <f t="shared" si="3"/>
        <v>0.16666666666666666</v>
      </c>
    </row>
    <row r="15" spans="1:18" ht="14.25" customHeight="1" x14ac:dyDescent="0.2">
      <c r="A15" s="63" t="s">
        <v>538</v>
      </c>
      <c r="B15" s="110">
        <v>2</v>
      </c>
      <c r="C15" s="111">
        <v>0</v>
      </c>
      <c r="D15" s="111">
        <v>0</v>
      </c>
      <c r="E15" s="111">
        <v>0</v>
      </c>
      <c r="F15" s="111">
        <v>0</v>
      </c>
      <c r="G15" s="111">
        <v>0</v>
      </c>
      <c r="H15" s="111">
        <v>0</v>
      </c>
      <c r="I15" s="111">
        <v>1</v>
      </c>
      <c r="J15" s="111">
        <v>0</v>
      </c>
      <c r="K15" s="111">
        <v>2</v>
      </c>
      <c r="L15" s="111">
        <v>0</v>
      </c>
      <c r="M15" s="111">
        <v>0</v>
      </c>
      <c r="N15" s="111">
        <v>0</v>
      </c>
      <c r="O15" s="64" t="str">
        <f t="shared" si="0"/>
        <v>N/A</v>
      </c>
      <c r="P15" s="65">
        <f t="shared" si="1"/>
        <v>0</v>
      </c>
      <c r="Q15" s="65">
        <f t="shared" si="2"/>
        <v>0</v>
      </c>
      <c r="R15" s="65">
        <f t="shared" si="3"/>
        <v>0</v>
      </c>
    </row>
    <row r="16" spans="1:18" ht="14.25" customHeight="1" x14ac:dyDescent="0.2">
      <c r="A16" s="63" t="s">
        <v>406</v>
      </c>
      <c r="B16" s="110">
        <v>195</v>
      </c>
      <c r="C16" s="111">
        <v>55</v>
      </c>
      <c r="D16" s="111">
        <v>67</v>
      </c>
      <c r="E16" s="111">
        <v>6</v>
      </c>
      <c r="F16" s="111">
        <v>1</v>
      </c>
      <c r="G16" s="111">
        <v>0</v>
      </c>
      <c r="H16" s="111">
        <v>24</v>
      </c>
      <c r="I16" s="111">
        <v>4</v>
      </c>
      <c r="J16" s="111">
        <v>34</v>
      </c>
      <c r="K16" s="111">
        <v>14</v>
      </c>
      <c r="L16" s="111">
        <v>27</v>
      </c>
      <c r="M16" s="111">
        <v>32</v>
      </c>
      <c r="N16" s="111">
        <v>3</v>
      </c>
      <c r="O16" s="64">
        <f t="shared" si="0"/>
        <v>0.84375</v>
      </c>
      <c r="P16" s="65">
        <f t="shared" si="1"/>
        <v>0.44827586206896552</v>
      </c>
      <c r="Q16" s="65">
        <f t="shared" si="2"/>
        <v>0.38461538461538464</v>
      </c>
      <c r="R16" s="65">
        <f t="shared" si="3"/>
        <v>0.34358974358974359</v>
      </c>
    </row>
    <row r="17" spans="1:18" ht="14.25" customHeight="1" x14ac:dyDescent="0.2">
      <c r="A17" s="49" t="s">
        <v>303</v>
      </c>
      <c r="B17" s="110">
        <v>4</v>
      </c>
      <c r="C17" s="111">
        <v>1</v>
      </c>
      <c r="D17" s="111">
        <v>0</v>
      </c>
      <c r="E17" s="111">
        <v>0</v>
      </c>
      <c r="F17" s="111">
        <v>0</v>
      </c>
      <c r="G17" s="111">
        <v>0</v>
      </c>
      <c r="H17" s="111">
        <v>0</v>
      </c>
      <c r="I17" s="111">
        <v>0</v>
      </c>
      <c r="J17" s="111">
        <v>0</v>
      </c>
      <c r="K17" s="111">
        <v>1</v>
      </c>
      <c r="L17" s="111">
        <v>0</v>
      </c>
      <c r="M17" s="111">
        <v>0</v>
      </c>
      <c r="N17" s="111">
        <v>0</v>
      </c>
      <c r="O17" s="64" t="str">
        <f t="shared" si="0"/>
        <v>N/A</v>
      </c>
      <c r="P17" s="65">
        <f t="shared" si="1"/>
        <v>0</v>
      </c>
      <c r="Q17" s="65">
        <f t="shared" si="2"/>
        <v>0</v>
      </c>
      <c r="R17" s="65">
        <f t="shared" si="3"/>
        <v>0</v>
      </c>
    </row>
    <row r="18" spans="1:18" ht="14.25" customHeight="1" x14ac:dyDescent="0.2">
      <c r="A18" s="63" t="s">
        <v>435</v>
      </c>
      <c r="B18" s="110">
        <v>302</v>
      </c>
      <c r="C18" s="111">
        <v>69</v>
      </c>
      <c r="D18" s="111">
        <v>103</v>
      </c>
      <c r="E18" s="111">
        <v>12</v>
      </c>
      <c r="F18" s="111">
        <v>2</v>
      </c>
      <c r="G18" s="111">
        <v>0</v>
      </c>
      <c r="H18" s="111">
        <v>46</v>
      </c>
      <c r="I18" s="111">
        <v>9</v>
      </c>
      <c r="J18" s="111">
        <v>29</v>
      </c>
      <c r="K18" s="111">
        <v>37</v>
      </c>
      <c r="L18" s="111">
        <v>26</v>
      </c>
      <c r="M18" s="111">
        <v>33</v>
      </c>
      <c r="N18" s="111">
        <v>16</v>
      </c>
      <c r="O18" s="64">
        <f t="shared" si="0"/>
        <v>0.78787878787878785</v>
      </c>
      <c r="P18" s="65">
        <f t="shared" si="1"/>
        <v>0.4265129682997118</v>
      </c>
      <c r="Q18" s="65">
        <f t="shared" si="2"/>
        <v>0.39403973509933776</v>
      </c>
      <c r="R18" s="65">
        <f t="shared" si="3"/>
        <v>0.34105960264900664</v>
      </c>
    </row>
    <row r="19" spans="1:18" ht="14.25" customHeight="1" x14ac:dyDescent="0.2">
      <c r="A19" s="63" t="s">
        <v>607</v>
      </c>
      <c r="B19" s="110">
        <v>15</v>
      </c>
      <c r="C19" s="111">
        <v>1</v>
      </c>
      <c r="D19" s="111">
        <v>4</v>
      </c>
      <c r="E19" s="111">
        <v>0</v>
      </c>
      <c r="F19" s="111">
        <v>0</v>
      </c>
      <c r="G19" s="111">
        <v>0</v>
      </c>
      <c r="H19" s="111">
        <v>3</v>
      </c>
      <c r="I19" s="111">
        <v>2</v>
      </c>
      <c r="J19" s="111">
        <v>3</v>
      </c>
      <c r="K19" s="111">
        <v>4</v>
      </c>
      <c r="L19" s="111">
        <v>1</v>
      </c>
      <c r="M19" s="111">
        <v>1</v>
      </c>
      <c r="N19" s="111">
        <v>0</v>
      </c>
      <c r="O19" s="64">
        <f t="shared" si="0"/>
        <v>1</v>
      </c>
      <c r="P19" s="65">
        <f t="shared" si="1"/>
        <v>0.3888888888888889</v>
      </c>
      <c r="Q19" s="65">
        <f t="shared" si="2"/>
        <v>0.26666666666666666</v>
      </c>
      <c r="R19" s="65">
        <f t="shared" si="3"/>
        <v>0.26666666666666666</v>
      </c>
    </row>
    <row r="20" spans="1:18" ht="14.25" customHeight="1" x14ac:dyDescent="0.2">
      <c r="A20" s="49" t="s">
        <v>279</v>
      </c>
      <c r="B20" s="110">
        <v>105</v>
      </c>
      <c r="C20" s="111">
        <v>19</v>
      </c>
      <c r="D20" s="111">
        <v>23</v>
      </c>
      <c r="E20" s="111">
        <v>6</v>
      </c>
      <c r="F20" s="111">
        <v>2</v>
      </c>
      <c r="G20" s="111">
        <v>1</v>
      </c>
      <c r="H20" s="111">
        <v>18</v>
      </c>
      <c r="I20" s="111">
        <v>2</v>
      </c>
      <c r="J20" s="111">
        <v>16</v>
      </c>
      <c r="K20" s="111">
        <v>36</v>
      </c>
      <c r="L20" s="111">
        <v>22</v>
      </c>
      <c r="M20" s="111">
        <v>22</v>
      </c>
      <c r="N20" s="111">
        <v>5</v>
      </c>
      <c r="O20" s="64">
        <f t="shared" si="0"/>
        <v>1</v>
      </c>
      <c r="P20" s="65">
        <f t="shared" si="1"/>
        <v>0.34920634920634919</v>
      </c>
      <c r="Q20" s="65">
        <f t="shared" si="2"/>
        <v>0.34285714285714286</v>
      </c>
      <c r="R20" s="65">
        <f t="shared" si="3"/>
        <v>0.21904761904761905</v>
      </c>
    </row>
    <row r="21" spans="1:18" ht="14.25" customHeight="1" x14ac:dyDescent="0.2">
      <c r="A21" s="49" t="s">
        <v>264</v>
      </c>
      <c r="B21" s="110">
        <v>4</v>
      </c>
      <c r="C21" s="111">
        <v>2</v>
      </c>
      <c r="D21" s="111">
        <v>0</v>
      </c>
      <c r="E21" s="111">
        <v>0</v>
      </c>
      <c r="F21" s="111">
        <v>0</v>
      </c>
      <c r="G21" s="111">
        <v>0</v>
      </c>
      <c r="H21" s="111">
        <v>1</v>
      </c>
      <c r="I21" s="111">
        <v>0</v>
      </c>
      <c r="J21" s="111">
        <v>2</v>
      </c>
      <c r="K21" s="111">
        <v>1</v>
      </c>
      <c r="L21" s="111">
        <v>0</v>
      </c>
      <c r="M21" s="111">
        <v>0</v>
      </c>
      <c r="N21" s="111">
        <v>0</v>
      </c>
      <c r="O21" s="64" t="str">
        <f t="shared" si="0"/>
        <v>N/A</v>
      </c>
      <c r="P21" s="65">
        <f t="shared" si="1"/>
        <v>0.33333333333333331</v>
      </c>
      <c r="Q21" s="65">
        <f t="shared" si="2"/>
        <v>0</v>
      </c>
      <c r="R21" s="65">
        <f t="shared" si="3"/>
        <v>0</v>
      </c>
    </row>
    <row r="22" spans="1:18" ht="14.25" customHeight="1" x14ac:dyDescent="0.2">
      <c r="A22" s="63" t="s">
        <v>495</v>
      </c>
      <c r="B22" s="110">
        <v>200</v>
      </c>
      <c r="C22" s="111">
        <v>41</v>
      </c>
      <c r="D22" s="111">
        <v>66</v>
      </c>
      <c r="E22" s="111">
        <v>13</v>
      </c>
      <c r="F22" s="111">
        <v>1</v>
      </c>
      <c r="G22" s="111">
        <v>5</v>
      </c>
      <c r="H22" s="111">
        <v>58</v>
      </c>
      <c r="I22" s="111">
        <v>4</v>
      </c>
      <c r="J22" s="111">
        <v>26</v>
      </c>
      <c r="K22" s="111">
        <v>51</v>
      </c>
      <c r="L22" s="111">
        <v>9</v>
      </c>
      <c r="M22" s="111">
        <v>10</v>
      </c>
      <c r="N22" s="111">
        <v>6</v>
      </c>
      <c r="O22" s="64">
        <f t="shared" si="0"/>
        <v>0.9</v>
      </c>
      <c r="P22" s="65">
        <f t="shared" si="1"/>
        <v>0.42241379310344829</v>
      </c>
      <c r="Q22" s="65">
        <f t="shared" si="2"/>
        <v>0.48</v>
      </c>
      <c r="R22" s="65">
        <f t="shared" si="3"/>
        <v>0.33</v>
      </c>
    </row>
    <row r="23" spans="1:18" ht="14.25" customHeight="1" x14ac:dyDescent="0.2">
      <c r="A23" s="63" t="s">
        <v>430</v>
      </c>
      <c r="B23" s="110">
        <v>2</v>
      </c>
      <c r="C23" s="111">
        <v>1</v>
      </c>
      <c r="D23" s="111">
        <v>1</v>
      </c>
      <c r="E23" s="111">
        <v>1</v>
      </c>
      <c r="F23" s="111">
        <v>0</v>
      </c>
      <c r="G23" s="111">
        <v>0</v>
      </c>
      <c r="H23" s="111">
        <v>1</v>
      </c>
      <c r="I23" s="111">
        <v>0</v>
      </c>
      <c r="J23" s="111">
        <v>1</v>
      </c>
      <c r="K23" s="111">
        <v>0</v>
      </c>
      <c r="L23" s="111">
        <v>0</v>
      </c>
      <c r="M23" s="111">
        <v>0</v>
      </c>
      <c r="N23" s="111">
        <v>0</v>
      </c>
      <c r="O23" s="64" t="str">
        <f t="shared" si="0"/>
        <v>N/A</v>
      </c>
      <c r="P23" s="65">
        <f t="shared" si="1"/>
        <v>0.66666666666666663</v>
      </c>
      <c r="Q23" s="65">
        <f t="shared" si="2"/>
        <v>1</v>
      </c>
      <c r="R23" s="65">
        <f t="shared" si="3"/>
        <v>0.5</v>
      </c>
    </row>
    <row r="24" spans="1:18" ht="14.25" customHeight="1" x14ac:dyDescent="0.2">
      <c r="A24" s="49" t="s">
        <v>224</v>
      </c>
      <c r="B24" s="110">
        <v>99</v>
      </c>
      <c r="C24" s="111">
        <v>24</v>
      </c>
      <c r="D24" s="111">
        <v>29</v>
      </c>
      <c r="E24" s="111">
        <v>6</v>
      </c>
      <c r="F24" s="111">
        <v>1</v>
      </c>
      <c r="G24" s="111">
        <v>2</v>
      </c>
      <c r="H24" s="111">
        <v>14</v>
      </c>
      <c r="I24" s="111">
        <v>0</v>
      </c>
      <c r="J24" s="111">
        <v>7</v>
      </c>
      <c r="K24" s="111">
        <v>19</v>
      </c>
      <c r="L24" s="111">
        <v>1</v>
      </c>
      <c r="M24" s="111">
        <v>1</v>
      </c>
      <c r="N24" s="111">
        <v>1</v>
      </c>
      <c r="O24" s="64">
        <f t="shared" si="0"/>
        <v>1</v>
      </c>
      <c r="P24" s="65">
        <f t="shared" si="1"/>
        <v>0.34579439252336447</v>
      </c>
      <c r="Q24" s="65">
        <f t="shared" si="2"/>
        <v>0.43434343434343436</v>
      </c>
      <c r="R24" s="65">
        <f t="shared" si="3"/>
        <v>0.29292929292929293</v>
      </c>
    </row>
    <row r="25" spans="1:18" ht="14.25" customHeight="1" x14ac:dyDescent="0.2">
      <c r="A25" s="63" t="s">
        <v>382</v>
      </c>
      <c r="B25" s="110">
        <v>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  <c r="K25" s="111">
        <v>1</v>
      </c>
      <c r="L25" s="111">
        <v>0</v>
      </c>
      <c r="M25" s="111">
        <v>0</v>
      </c>
      <c r="N25" s="111">
        <v>0</v>
      </c>
      <c r="O25" s="64" t="str">
        <f t="shared" si="0"/>
        <v>N/A</v>
      </c>
      <c r="P25" s="65">
        <f t="shared" si="1"/>
        <v>0</v>
      </c>
      <c r="Q25" s="65">
        <f t="shared" si="2"/>
        <v>0</v>
      </c>
      <c r="R25" s="65">
        <f t="shared" si="3"/>
        <v>0</v>
      </c>
    </row>
    <row r="26" spans="1:18" ht="14.25" customHeight="1" x14ac:dyDescent="0.2">
      <c r="A26" s="63" t="s">
        <v>428</v>
      </c>
      <c r="B26" s="110">
        <v>26</v>
      </c>
      <c r="C26" s="111">
        <v>2</v>
      </c>
      <c r="D26" s="111">
        <v>5</v>
      </c>
      <c r="E26" s="111">
        <v>0</v>
      </c>
      <c r="F26" s="111">
        <v>0</v>
      </c>
      <c r="G26" s="111">
        <v>0</v>
      </c>
      <c r="H26" s="111">
        <v>5</v>
      </c>
      <c r="I26" s="111">
        <v>1</v>
      </c>
      <c r="J26" s="111">
        <v>2</v>
      </c>
      <c r="K26" s="111">
        <v>10</v>
      </c>
      <c r="L26" s="111">
        <v>0</v>
      </c>
      <c r="M26" s="111">
        <v>0</v>
      </c>
      <c r="N26" s="111">
        <v>0</v>
      </c>
      <c r="O26" s="64" t="str">
        <f t="shared" si="0"/>
        <v>N/A</v>
      </c>
      <c r="P26" s="65">
        <f t="shared" si="1"/>
        <v>0.25</v>
      </c>
      <c r="Q26" s="65">
        <f t="shared" si="2"/>
        <v>0.19230769230769232</v>
      </c>
      <c r="R26" s="65">
        <f t="shared" si="3"/>
        <v>0.19230769230769232</v>
      </c>
    </row>
    <row r="27" spans="1:18" ht="14.25" customHeight="1" x14ac:dyDescent="0.2">
      <c r="A27" s="49" t="s">
        <v>278</v>
      </c>
      <c r="B27" s="110">
        <v>43</v>
      </c>
      <c r="C27" s="111">
        <v>11</v>
      </c>
      <c r="D27" s="111">
        <v>7</v>
      </c>
      <c r="E27" s="111">
        <v>1</v>
      </c>
      <c r="F27" s="111">
        <v>0</v>
      </c>
      <c r="G27" s="111">
        <v>0</v>
      </c>
      <c r="H27" s="111">
        <v>6</v>
      </c>
      <c r="I27" s="111">
        <v>1</v>
      </c>
      <c r="J27" s="111">
        <v>4</v>
      </c>
      <c r="K27" s="111">
        <v>11</v>
      </c>
      <c r="L27" s="111">
        <v>2</v>
      </c>
      <c r="M27" s="111">
        <v>2</v>
      </c>
      <c r="N27" s="111">
        <v>0</v>
      </c>
      <c r="O27" s="64">
        <f t="shared" si="0"/>
        <v>1</v>
      </c>
      <c r="P27" s="65">
        <f t="shared" si="1"/>
        <v>0.23404255319148937</v>
      </c>
      <c r="Q27" s="65">
        <f t="shared" si="2"/>
        <v>0.18604651162790697</v>
      </c>
      <c r="R27" s="65">
        <f t="shared" si="3"/>
        <v>0.16279069767441862</v>
      </c>
    </row>
    <row r="28" spans="1:18" ht="14.25" customHeight="1" x14ac:dyDescent="0.2">
      <c r="A28" s="63" t="s">
        <v>415</v>
      </c>
      <c r="B28" s="110">
        <v>1</v>
      </c>
      <c r="C28" s="111">
        <v>1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  <c r="L28" s="111">
        <v>0</v>
      </c>
      <c r="M28" s="111">
        <v>0</v>
      </c>
      <c r="N28" s="111">
        <v>0</v>
      </c>
      <c r="O28" s="64" t="str">
        <f t="shared" si="0"/>
        <v>N/A</v>
      </c>
      <c r="P28" s="65">
        <f t="shared" si="1"/>
        <v>0</v>
      </c>
      <c r="Q28" s="65">
        <f t="shared" si="2"/>
        <v>0</v>
      </c>
      <c r="R28" s="65">
        <f t="shared" si="3"/>
        <v>0</v>
      </c>
    </row>
    <row r="29" spans="1:18" ht="14.25" customHeight="1" x14ac:dyDescent="0.2">
      <c r="A29" s="49" t="s">
        <v>228</v>
      </c>
      <c r="B29" s="110">
        <v>67</v>
      </c>
      <c r="C29" s="111">
        <v>13</v>
      </c>
      <c r="D29" s="111">
        <v>20</v>
      </c>
      <c r="E29" s="111">
        <v>3</v>
      </c>
      <c r="F29" s="111">
        <v>1</v>
      </c>
      <c r="G29" s="111">
        <v>1</v>
      </c>
      <c r="H29" s="111">
        <v>14</v>
      </c>
      <c r="I29" s="111">
        <v>0</v>
      </c>
      <c r="J29" s="111">
        <v>5</v>
      </c>
      <c r="K29" s="111">
        <v>13</v>
      </c>
      <c r="L29" s="111">
        <v>1</v>
      </c>
      <c r="M29" s="111">
        <v>1</v>
      </c>
      <c r="N29" s="111">
        <v>0</v>
      </c>
      <c r="O29" s="64">
        <f t="shared" si="0"/>
        <v>1</v>
      </c>
      <c r="P29" s="65">
        <f t="shared" si="1"/>
        <v>0.34722222222222221</v>
      </c>
      <c r="Q29" s="65">
        <f t="shared" si="2"/>
        <v>0.41791044776119401</v>
      </c>
      <c r="R29" s="65">
        <f t="shared" si="3"/>
        <v>0.29850746268656714</v>
      </c>
    </row>
    <row r="30" spans="1:18" ht="14.25" customHeight="1" x14ac:dyDescent="0.2">
      <c r="A30" s="49" t="s">
        <v>243</v>
      </c>
      <c r="B30" s="110">
        <v>478</v>
      </c>
      <c r="C30" s="111">
        <v>124</v>
      </c>
      <c r="D30" s="112">
        <v>181</v>
      </c>
      <c r="E30" s="112">
        <v>61</v>
      </c>
      <c r="F30" s="111">
        <v>2</v>
      </c>
      <c r="G30" s="111">
        <v>12</v>
      </c>
      <c r="H30" s="112">
        <v>125</v>
      </c>
      <c r="I30" s="111">
        <v>9</v>
      </c>
      <c r="J30" s="111">
        <v>53</v>
      </c>
      <c r="K30" s="111">
        <v>62</v>
      </c>
      <c r="L30" s="111">
        <v>11</v>
      </c>
      <c r="M30" s="111">
        <v>11</v>
      </c>
      <c r="N30" s="111">
        <v>17</v>
      </c>
      <c r="O30" s="64">
        <f t="shared" si="0"/>
        <v>1</v>
      </c>
      <c r="P30" s="65">
        <f t="shared" si="1"/>
        <v>0.45802919708029199</v>
      </c>
      <c r="Q30" s="65">
        <f t="shared" si="2"/>
        <v>0.58995815899581594</v>
      </c>
      <c r="R30" s="65">
        <f t="shared" si="3"/>
        <v>0.3786610878661088</v>
      </c>
    </row>
    <row r="31" spans="1:18" ht="14.25" customHeight="1" x14ac:dyDescent="0.2">
      <c r="A31" s="63" t="s">
        <v>608</v>
      </c>
      <c r="B31" s="110">
        <v>12</v>
      </c>
      <c r="C31" s="111">
        <v>11</v>
      </c>
      <c r="D31" s="111">
        <v>4</v>
      </c>
      <c r="E31" s="111">
        <v>1</v>
      </c>
      <c r="F31" s="111">
        <v>0</v>
      </c>
      <c r="G31" s="111">
        <v>0</v>
      </c>
      <c r="H31" s="111">
        <v>2</v>
      </c>
      <c r="I31" s="111">
        <v>0</v>
      </c>
      <c r="J31" s="111">
        <v>0</v>
      </c>
      <c r="K31" s="111">
        <v>3</v>
      </c>
      <c r="L31" s="111">
        <v>4</v>
      </c>
      <c r="M31" s="111">
        <v>8</v>
      </c>
      <c r="N31" s="111">
        <v>0</v>
      </c>
      <c r="O31" s="64">
        <f t="shared" si="0"/>
        <v>0.5</v>
      </c>
      <c r="P31" s="65">
        <f t="shared" si="1"/>
        <v>0.33333333333333331</v>
      </c>
      <c r="Q31" s="65">
        <f t="shared" si="2"/>
        <v>0.41666666666666669</v>
      </c>
      <c r="R31" s="65">
        <f t="shared" si="3"/>
        <v>0.33333333333333331</v>
      </c>
    </row>
    <row r="32" spans="1:18" ht="14.25" customHeight="1" x14ac:dyDescent="0.2">
      <c r="A32" s="63" t="s">
        <v>414</v>
      </c>
      <c r="B32" s="110">
        <v>0</v>
      </c>
      <c r="C32" s="111">
        <v>0</v>
      </c>
      <c r="D32" s="111">
        <v>0</v>
      </c>
      <c r="E32" s="111">
        <v>0</v>
      </c>
      <c r="F32" s="111">
        <v>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  <c r="L32" s="111">
        <v>0</v>
      </c>
      <c r="M32" s="111">
        <v>0</v>
      </c>
      <c r="N32" s="111">
        <v>0</v>
      </c>
      <c r="O32" s="64" t="str">
        <f t="shared" si="0"/>
        <v>N/A</v>
      </c>
      <c r="P32" s="65" t="str">
        <f t="shared" si="1"/>
        <v>N/A</v>
      </c>
      <c r="Q32" s="65" t="str">
        <f t="shared" si="2"/>
        <v>N/A</v>
      </c>
      <c r="R32" s="65" t="str">
        <f t="shared" si="3"/>
        <v>N/A</v>
      </c>
    </row>
    <row r="33" spans="1:18" ht="14.25" customHeight="1" x14ac:dyDescent="0.2">
      <c r="A33" s="49" t="s">
        <v>302</v>
      </c>
      <c r="B33" s="110">
        <v>1</v>
      </c>
      <c r="C33" s="111">
        <v>0</v>
      </c>
      <c r="D33" s="111">
        <v>0</v>
      </c>
      <c r="E33" s="111">
        <v>0</v>
      </c>
      <c r="F33" s="111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1</v>
      </c>
      <c r="L33" s="111">
        <v>0</v>
      </c>
      <c r="M33" s="111">
        <v>0</v>
      </c>
      <c r="N33" s="111">
        <v>0</v>
      </c>
      <c r="O33" s="64" t="str">
        <f t="shared" si="0"/>
        <v>N/A</v>
      </c>
      <c r="P33" s="65">
        <f t="shared" si="1"/>
        <v>0</v>
      </c>
      <c r="Q33" s="65">
        <f t="shared" si="2"/>
        <v>0</v>
      </c>
      <c r="R33" s="65">
        <f t="shared" si="3"/>
        <v>0</v>
      </c>
    </row>
    <row r="34" spans="1:18" ht="14.25" customHeight="1" x14ac:dyDescent="0.2">
      <c r="A34" s="49" t="s">
        <v>270</v>
      </c>
      <c r="B34" s="110">
        <v>5</v>
      </c>
      <c r="C34" s="111">
        <v>0</v>
      </c>
      <c r="D34" s="111">
        <v>0</v>
      </c>
      <c r="E34" s="111">
        <v>0</v>
      </c>
      <c r="F34" s="111">
        <v>0</v>
      </c>
      <c r="G34" s="111">
        <v>0</v>
      </c>
      <c r="H34" s="111">
        <v>0</v>
      </c>
      <c r="I34" s="111">
        <v>0</v>
      </c>
      <c r="J34" s="111">
        <v>1</v>
      </c>
      <c r="K34" s="111">
        <v>1</v>
      </c>
      <c r="L34" s="111">
        <v>0</v>
      </c>
      <c r="M34" s="111">
        <v>0</v>
      </c>
      <c r="N34" s="111">
        <v>1</v>
      </c>
      <c r="O34" s="64" t="str">
        <f t="shared" si="0"/>
        <v>N/A</v>
      </c>
      <c r="P34" s="65">
        <f t="shared" si="1"/>
        <v>0.2857142857142857</v>
      </c>
      <c r="Q34" s="65">
        <f t="shared" si="2"/>
        <v>0</v>
      </c>
      <c r="R34" s="65">
        <f t="shared" si="3"/>
        <v>0</v>
      </c>
    </row>
    <row r="35" spans="1:18" ht="14.25" customHeight="1" x14ac:dyDescent="0.2">
      <c r="A35" s="63" t="s">
        <v>385</v>
      </c>
      <c r="B35" s="110">
        <v>1</v>
      </c>
      <c r="C35" s="111">
        <v>18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1</v>
      </c>
      <c r="L35" s="111">
        <v>14</v>
      </c>
      <c r="M35" s="111">
        <v>16</v>
      </c>
      <c r="N35" s="111">
        <v>0</v>
      </c>
      <c r="O35" s="64">
        <f t="shared" si="0"/>
        <v>0.875</v>
      </c>
      <c r="P35" s="65">
        <f t="shared" si="1"/>
        <v>0</v>
      </c>
      <c r="Q35" s="65">
        <f t="shared" si="2"/>
        <v>0</v>
      </c>
      <c r="R35" s="65">
        <f t="shared" si="3"/>
        <v>0</v>
      </c>
    </row>
    <row r="36" spans="1:18" ht="14.25" customHeight="1" x14ac:dyDescent="0.2">
      <c r="A36" s="49" t="s">
        <v>221</v>
      </c>
      <c r="B36" s="110">
        <v>120</v>
      </c>
      <c r="C36" s="111">
        <v>37</v>
      </c>
      <c r="D36" s="111">
        <v>48</v>
      </c>
      <c r="E36" s="111">
        <v>12</v>
      </c>
      <c r="F36" s="111">
        <v>2</v>
      </c>
      <c r="G36" s="111">
        <v>6</v>
      </c>
      <c r="H36" s="111">
        <v>40</v>
      </c>
      <c r="I36" s="111">
        <v>0</v>
      </c>
      <c r="J36" s="111">
        <v>19</v>
      </c>
      <c r="K36" s="111">
        <v>26</v>
      </c>
      <c r="L36" s="111">
        <v>13</v>
      </c>
      <c r="M36" s="111">
        <v>13</v>
      </c>
      <c r="N36" s="111">
        <v>1</v>
      </c>
      <c r="O36" s="64">
        <f t="shared" si="0"/>
        <v>1</v>
      </c>
      <c r="P36" s="65">
        <f t="shared" si="1"/>
        <v>0.48571428571428571</v>
      </c>
      <c r="Q36" s="65">
        <f t="shared" si="2"/>
        <v>0.68333333333333335</v>
      </c>
      <c r="R36" s="65">
        <f t="shared" si="3"/>
        <v>0.4</v>
      </c>
    </row>
    <row r="37" spans="1:18" ht="14.25" customHeight="1" x14ac:dyDescent="0.2">
      <c r="A37" s="49" t="s">
        <v>295</v>
      </c>
      <c r="B37" s="110">
        <v>134</v>
      </c>
      <c r="C37" s="111">
        <v>32</v>
      </c>
      <c r="D37" s="111">
        <v>40</v>
      </c>
      <c r="E37" s="111">
        <v>2</v>
      </c>
      <c r="F37" s="111">
        <v>4</v>
      </c>
      <c r="G37" s="111">
        <v>0</v>
      </c>
      <c r="H37" s="111">
        <v>31</v>
      </c>
      <c r="I37" s="111">
        <v>3</v>
      </c>
      <c r="J37" s="111">
        <v>13</v>
      </c>
      <c r="K37" s="111">
        <v>33</v>
      </c>
      <c r="L37" s="111">
        <v>16</v>
      </c>
      <c r="M37" s="111">
        <v>19</v>
      </c>
      <c r="N37" s="111">
        <v>4</v>
      </c>
      <c r="O37" s="64">
        <f t="shared" si="0"/>
        <v>0.84210526315789469</v>
      </c>
      <c r="P37" s="65">
        <f t="shared" si="1"/>
        <v>0.37748344370860926</v>
      </c>
      <c r="Q37" s="65">
        <f t="shared" si="2"/>
        <v>0.37313432835820898</v>
      </c>
      <c r="R37" s="65">
        <f t="shared" si="3"/>
        <v>0.29850746268656714</v>
      </c>
    </row>
    <row r="38" spans="1:18" ht="14.25" customHeight="1" x14ac:dyDescent="0.2">
      <c r="A38" s="63" t="s">
        <v>384</v>
      </c>
      <c r="B38" s="110">
        <v>21</v>
      </c>
      <c r="C38" s="111">
        <v>33</v>
      </c>
      <c r="D38" s="111">
        <v>3</v>
      </c>
      <c r="E38" s="111">
        <v>1</v>
      </c>
      <c r="F38" s="111">
        <v>0</v>
      </c>
      <c r="G38" s="111">
        <v>0</v>
      </c>
      <c r="H38" s="111">
        <v>4</v>
      </c>
      <c r="I38" s="111">
        <v>3</v>
      </c>
      <c r="J38" s="111">
        <v>5</v>
      </c>
      <c r="K38" s="111">
        <v>10</v>
      </c>
      <c r="L38" s="111">
        <v>18</v>
      </c>
      <c r="M38" s="111">
        <v>21</v>
      </c>
      <c r="N38" s="111">
        <v>1</v>
      </c>
      <c r="O38" s="64">
        <f t="shared" si="0"/>
        <v>0.8571428571428571</v>
      </c>
      <c r="P38" s="65">
        <f t="shared" si="1"/>
        <v>0.33333333333333331</v>
      </c>
      <c r="Q38" s="65">
        <f t="shared" si="2"/>
        <v>0.19047619047619047</v>
      </c>
      <c r="R38" s="65">
        <f t="shared" si="3"/>
        <v>0.14285714285714285</v>
      </c>
    </row>
    <row r="39" spans="1:18" ht="14.25" customHeight="1" x14ac:dyDescent="0.2">
      <c r="A39" s="49" t="s">
        <v>256</v>
      </c>
      <c r="B39" s="110">
        <v>2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2</v>
      </c>
      <c r="L39" s="111">
        <v>0</v>
      </c>
      <c r="M39" s="111">
        <v>0</v>
      </c>
      <c r="N39" s="111">
        <v>0</v>
      </c>
      <c r="O39" s="64" t="str">
        <f t="shared" si="0"/>
        <v>N/A</v>
      </c>
      <c r="P39" s="65">
        <f t="shared" si="1"/>
        <v>0</v>
      </c>
      <c r="Q39" s="65">
        <f t="shared" si="2"/>
        <v>0</v>
      </c>
      <c r="R39" s="65">
        <f t="shared" si="3"/>
        <v>0</v>
      </c>
    </row>
    <row r="40" spans="1:18" ht="14.25" customHeight="1" x14ac:dyDescent="0.2">
      <c r="A40" s="49" t="s">
        <v>227</v>
      </c>
      <c r="B40" s="110">
        <v>89</v>
      </c>
      <c r="C40" s="111">
        <v>15</v>
      </c>
      <c r="D40" s="111">
        <v>21</v>
      </c>
      <c r="E40" s="111">
        <v>2</v>
      </c>
      <c r="F40" s="111">
        <v>1</v>
      </c>
      <c r="G40" s="111">
        <v>4</v>
      </c>
      <c r="H40" s="111">
        <v>17</v>
      </c>
      <c r="I40" s="111">
        <v>1</v>
      </c>
      <c r="J40" s="111">
        <v>9</v>
      </c>
      <c r="K40" s="111">
        <v>20</v>
      </c>
      <c r="L40" s="111">
        <v>2</v>
      </c>
      <c r="M40" s="111">
        <v>2</v>
      </c>
      <c r="N40" s="111">
        <v>1</v>
      </c>
      <c r="O40" s="64">
        <f t="shared" si="0"/>
        <v>1</v>
      </c>
      <c r="P40" s="65">
        <f t="shared" si="1"/>
        <v>0.31313131313131315</v>
      </c>
      <c r="Q40" s="65">
        <f t="shared" si="2"/>
        <v>0.4157303370786517</v>
      </c>
      <c r="R40" s="65">
        <f t="shared" si="3"/>
        <v>0.23595505617977527</v>
      </c>
    </row>
    <row r="41" spans="1:18" ht="14.25" customHeight="1" x14ac:dyDescent="0.2">
      <c r="A41" s="63" t="s">
        <v>473</v>
      </c>
      <c r="B41" s="110">
        <v>21</v>
      </c>
      <c r="C41" s="111">
        <v>2</v>
      </c>
      <c r="D41" s="111">
        <v>4</v>
      </c>
      <c r="E41" s="111">
        <v>0</v>
      </c>
      <c r="F41" s="111">
        <v>0</v>
      </c>
      <c r="G41" s="111">
        <v>0</v>
      </c>
      <c r="H41" s="111">
        <v>3</v>
      </c>
      <c r="I41" s="111">
        <v>0</v>
      </c>
      <c r="J41" s="111">
        <v>2</v>
      </c>
      <c r="K41" s="111">
        <v>6</v>
      </c>
      <c r="L41" s="111">
        <v>0</v>
      </c>
      <c r="M41" s="111">
        <v>0</v>
      </c>
      <c r="N41" s="111">
        <v>2</v>
      </c>
      <c r="O41" s="64" t="str">
        <f t="shared" si="0"/>
        <v>N/A</v>
      </c>
      <c r="P41" s="65">
        <f t="shared" si="1"/>
        <v>0.32</v>
      </c>
      <c r="Q41" s="65">
        <f t="shared" si="2"/>
        <v>0.19047619047619047</v>
      </c>
      <c r="R41" s="65">
        <f t="shared" si="3"/>
        <v>0.19047619047619047</v>
      </c>
    </row>
    <row r="42" spans="1:18" ht="14.25" customHeight="1" x14ac:dyDescent="0.2">
      <c r="A42" s="49" t="s">
        <v>245</v>
      </c>
      <c r="B42" s="110">
        <v>301</v>
      </c>
      <c r="C42" s="111">
        <v>79</v>
      </c>
      <c r="D42" s="111">
        <v>102</v>
      </c>
      <c r="E42" s="111">
        <v>12</v>
      </c>
      <c r="F42" s="111">
        <v>5</v>
      </c>
      <c r="G42" s="111">
        <v>5</v>
      </c>
      <c r="H42" s="111">
        <v>58</v>
      </c>
      <c r="I42" s="111">
        <v>12</v>
      </c>
      <c r="J42" s="111">
        <v>55</v>
      </c>
      <c r="K42" s="111">
        <v>83</v>
      </c>
      <c r="L42" s="111">
        <v>38</v>
      </c>
      <c r="M42" s="111">
        <v>42</v>
      </c>
      <c r="N42" s="111">
        <v>4</v>
      </c>
      <c r="O42" s="64">
        <f t="shared" si="0"/>
        <v>0.90476190476190477</v>
      </c>
      <c r="P42" s="65">
        <f t="shared" si="1"/>
        <v>0.44722222222222224</v>
      </c>
      <c r="Q42" s="65">
        <f t="shared" si="2"/>
        <v>0.46179401993355484</v>
      </c>
      <c r="R42" s="65">
        <f t="shared" si="3"/>
        <v>0.33887043189368771</v>
      </c>
    </row>
    <row r="43" spans="1:18" ht="14.25" customHeight="1" x14ac:dyDescent="0.2">
      <c r="A43" s="63" t="s">
        <v>427</v>
      </c>
      <c r="B43" s="110">
        <v>120</v>
      </c>
      <c r="C43" s="111">
        <v>24</v>
      </c>
      <c r="D43" s="111">
        <v>40</v>
      </c>
      <c r="E43" s="111">
        <v>5</v>
      </c>
      <c r="F43" s="111">
        <v>0</v>
      </c>
      <c r="G43" s="111">
        <v>2</v>
      </c>
      <c r="H43" s="111">
        <v>27</v>
      </c>
      <c r="I43" s="111">
        <v>4</v>
      </c>
      <c r="J43" s="111">
        <v>6</v>
      </c>
      <c r="K43" s="111">
        <v>22</v>
      </c>
      <c r="L43" s="111">
        <v>12</v>
      </c>
      <c r="M43" s="111">
        <v>15</v>
      </c>
      <c r="N43" s="111">
        <v>3</v>
      </c>
      <c r="O43" s="64">
        <f t="shared" si="0"/>
        <v>0.8</v>
      </c>
      <c r="P43" s="65">
        <f t="shared" si="1"/>
        <v>0.37984496124031009</v>
      </c>
      <c r="Q43" s="65">
        <f t="shared" si="2"/>
        <v>0.42499999999999999</v>
      </c>
      <c r="R43" s="65">
        <f t="shared" si="3"/>
        <v>0.33333333333333331</v>
      </c>
    </row>
    <row r="44" spans="1:18" ht="14.25" customHeight="1" x14ac:dyDescent="0.2">
      <c r="A44" s="49" t="s">
        <v>304</v>
      </c>
      <c r="B44" s="110">
        <v>175</v>
      </c>
      <c r="C44" s="111">
        <v>26</v>
      </c>
      <c r="D44" s="111">
        <v>58</v>
      </c>
      <c r="E44" s="111">
        <v>6</v>
      </c>
      <c r="F44" s="111">
        <v>0</v>
      </c>
      <c r="G44" s="111">
        <v>0</v>
      </c>
      <c r="H44" s="111">
        <v>41</v>
      </c>
      <c r="I44" s="111">
        <v>2</v>
      </c>
      <c r="J44" s="111">
        <v>18</v>
      </c>
      <c r="K44" s="111">
        <v>11</v>
      </c>
      <c r="L44" s="111">
        <v>3</v>
      </c>
      <c r="M44" s="111">
        <v>4</v>
      </c>
      <c r="N44" s="111">
        <v>6</v>
      </c>
      <c r="O44" s="64">
        <f t="shared" si="0"/>
        <v>0.75</v>
      </c>
      <c r="P44" s="65">
        <f t="shared" si="1"/>
        <v>0.4120603015075377</v>
      </c>
      <c r="Q44" s="65">
        <f t="shared" si="2"/>
        <v>0.36571428571428571</v>
      </c>
      <c r="R44" s="65">
        <f t="shared" si="3"/>
        <v>0.33142857142857141</v>
      </c>
    </row>
    <row r="45" spans="1:18" ht="14.25" customHeight="1" x14ac:dyDescent="0.2">
      <c r="A45" s="63" t="s">
        <v>477</v>
      </c>
      <c r="B45" s="110">
        <v>29</v>
      </c>
      <c r="C45" s="111">
        <v>5</v>
      </c>
      <c r="D45" s="111">
        <v>7</v>
      </c>
      <c r="E45" s="111">
        <v>1</v>
      </c>
      <c r="F45" s="111">
        <v>0</v>
      </c>
      <c r="G45" s="111">
        <v>0</v>
      </c>
      <c r="H45" s="111">
        <v>6</v>
      </c>
      <c r="I45" s="111">
        <v>0</v>
      </c>
      <c r="J45" s="111">
        <v>5</v>
      </c>
      <c r="K45" s="111">
        <v>8</v>
      </c>
      <c r="L45" s="111">
        <v>2</v>
      </c>
      <c r="M45" s="111">
        <v>2</v>
      </c>
      <c r="N45" s="111">
        <v>2</v>
      </c>
      <c r="O45" s="64">
        <f t="shared" si="0"/>
        <v>1</v>
      </c>
      <c r="P45" s="65">
        <f t="shared" si="1"/>
        <v>0.3888888888888889</v>
      </c>
      <c r="Q45" s="65">
        <f t="shared" si="2"/>
        <v>0.27586206896551724</v>
      </c>
      <c r="R45" s="65">
        <f t="shared" si="3"/>
        <v>0.2413793103448276</v>
      </c>
    </row>
    <row r="46" spans="1:18" ht="14.25" customHeight="1" x14ac:dyDescent="0.2">
      <c r="A46" s="63" t="s">
        <v>412</v>
      </c>
      <c r="B46" s="110">
        <v>9</v>
      </c>
      <c r="C46" s="111">
        <v>1</v>
      </c>
      <c r="D46" s="111">
        <v>1</v>
      </c>
      <c r="E46" s="111">
        <v>0</v>
      </c>
      <c r="F46" s="111">
        <v>0</v>
      </c>
      <c r="G46" s="111">
        <v>0</v>
      </c>
      <c r="H46" s="111">
        <v>0</v>
      </c>
      <c r="I46" s="111">
        <v>0</v>
      </c>
      <c r="J46" s="111">
        <v>2</v>
      </c>
      <c r="K46" s="111">
        <v>4</v>
      </c>
      <c r="L46" s="111">
        <v>0</v>
      </c>
      <c r="M46" s="111">
        <v>0</v>
      </c>
      <c r="N46" s="111">
        <v>0</v>
      </c>
      <c r="O46" s="64" t="str">
        <f t="shared" si="0"/>
        <v>N/A</v>
      </c>
      <c r="P46" s="65">
        <f t="shared" si="1"/>
        <v>0.27272727272727271</v>
      </c>
      <c r="Q46" s="65">
        <f t="shared" si="2"/>
        <v>0.1111111111111111</v>
      </c>
      <c r="R46" s="65">
        <f t="shared" si="3"/>
        <v>0.1111111111111111</v>
      </c>
    </row>
    <row r="47" spans="1:18" ht="14.25" customHeight="1" x14ac:dyDescent="0.2">
      <c r="A47" s="49" t="s">
        <v>280</v>
      </c>
      <c r="B47" s="110">
        <v>284</v>
      </c>
      <c r="C47" s="111">
        <v>62</v>
      </c>
      <c r="D47" s="111">
        <v>91</v>
      </c>
      <c r="E47" s="111">
        <v>5</v>
      </c>
      <c r="F47" s="111">
        <v>0</v>
      </c>
      <c r="G47" s="111">
        <v>0</v>
      </c>
      <c r="H47" s="111">
        <v>43</v>
      </c>
      <c r="I47" s="111">
        <v>3</v>
      </c>
      <c r="J47" s="111">
        <v>29</v>
      </c>
      <c r="K47" s="111">
        <v>32</v>
      </c>
      <c r="L47" s="111">
        <v>18</v>
      </c>
      <c r="M47" s="111">
        <v>24</v>
      </c>
      <c r="N47" s="111">
        <v>8</v>
      </c>
      <c r="O47" s="64">
        <f t="shared" si="0"/>
        <v>0.75</v>
      </c>
      <c r="P47" s="65">
        <f t="shared" si="1"/>
        <v>0.39875389408099687</v>
      </c>
      <c r="Q47" s="65">
        <f t="shared" si="2"/>
        <v>0.3380281690140845</v>
      </c>
      <c r="R47" s="65">
        <f t="shared" si="3"/>
        <v>0.32042253521126762</v>
      </c>
    </row>
    <row r="48" spans="1:18" ht="14.25" customHeight="1" x14ac:dyDescent="0.2">
      <c r="A48" s="49" t="s">
        <v>240</v>
      </c>
      <c r="B48" s="110">
        <v>6</v>
      </c>
      <c r="C48" s="111">
        <v>1</v>
      </c>
      <c r="D48" s="111">
        <v>0</v>
      </c>
      <c r="E48" s="111">
        <v>0</v>
      </c>
      <c r="F48" s="111">
        <v>0</v>
      </c>
      <c r="G48" s="111">
        <v>0</v>
      </c>
      <c r="H48" s="111">
        <v>1</v>
      </c>
      <c r="I48" s="111">
        <v>0</v>
      </c>
      <c r="J48" s="111">
        <v>0</v>
      </c>
      <c r="K48" s="111">
        <v>1</v>
      </c>
      <c r="L48" s="111">
        <v>0</v>
      </c>
      <c r="M48" s="111">
        <v>0</v>
      </c>
      <c r="N48" s="111">
        <v>0</v>
      </c>
      <c r="O48" s="64" t="str">
        <f t="shared" si="0"/>
        <v>N/A</v>
      </c>
      <c r="P48" s="65">
        <f t="shared" si="1"/>
        <v>0</v>
      </c>
      <c r="Q48" s="65">
        <f t="shared" si="2"/>
        <v>0</v>
      </c>
      <c r="R48" s="65">
        <f t="shared" si="3"/>
        <v>0</v>
      </c>
    </row>
    <row r="49" spans="1:18" ht="14.25" customHeight="1" x14ac:dyDescent="0.2">
      <c r="A49" s="49" t="s">
        <v>266</v>
      </c>
      <c r="B49" s="110">
        <v>66</v>
      </c>
      <c r="C49" s="111">
        <v>3</v>
      </c>
      <c r="D49" s="111">
        <v>16</v>
      </c>
      <c r="E49" s="111">
        <v>3</v>
      </c>
      <c r="F49" s="111">
        <v>0</v>
      </c>
      <c r="G49" s="111">
        <v>0</v>
      </c>
      <c r="H49" s="111">
        <v>15</v>
      </c>
      <c r="I49" s="111">
        <v>3</v>
      </c>
      <c r="J49" s="111">
        <v>5</v>
      </c>
      <c r="K49" s="111">
        <v>22</v>
      </c>
      <c r="L49" s="111">
        <v>0</v>
      </c>
      <c r="M49" s="111">
        <v>0</v>
      </c>
      <c r="N49" s="111">
        <v>3</v>
      </c>
      <c r="O49" s="64" t="str">
        <f t="shared" si="0"/>
        <v>N/A</v>
      </c>
      <c r="P49" s="65">
        <f t="shared" si="1"/>
        <v>0.32432432432432434</v>
      </c>
      <c r="Q49" s="65">
        <f t="shared" si="2"/>
        <v>0.2878787878787879</v>
      </c>
      <c r="R49" s="65">
        <f t="shared" si="3"/>
        <v>0.24242424242424243</v>
      </c>
    </row>
    <row r="50" spans="1:18" ht="14.25" customHeight="1" x14ac:dyDescent="0.2">
      <c r="A50" s="49" t="s">
        <v>263</v>
      </c>
      <c r="B50" s="110">
        <v>11</v>
      </c>
      <c r="C50" s="111">
        <v>4</v>
      </c>
      <c r="D50" s="111">
        <v>0</v>
      </c>
      <c r="E50" s="111">
        <v>0</v>
      </c>
      <c r="F50" s="111">
        <v>0</v>
      </c>
      <c r="G50" s="111">
        <v>0</v>
      </c>
      <c r="H50" s="111">
        <v>1</v>
      </c>
      <c r="I50" s="111">
        <v>1</v>
      </c>
      <c r="J50" s="111">
        <v>1</v>
      </c>
      <c r="K50" s="111">
        <v>2</v>
      </c>
      <c r="L50" s="111">
        <v>0</v>
      </c>
      <c r="M50" s="111">
        <v>0</v>
      </c>
      <c r="N50" s="111">
        <v>0</v>
      </c>
      <c r="O50" s="64" t="str">
        <f t="shared" si="0"/>
        <v>N/A</v>
      </c>
      <c r="P50" s="65">
        <f t="shared" si="1"/>
        <v>8.3333333333333329E-2</v>
      </c>
      <c r="Q50" s="65">
        <f t="shared" si="2"/>
        <v>0</v>
      </c>
      <c r="R50" s="65">
        <f t="shared" si="3"/>
        <v>0</v>
      </c>
    </row>
    <row r="51" spans="1:18" ht="14.25" customHeight="1" x14ac:dyDescent="0.2">
      <c r="A51" s="49" t="s">
        <v>254</v>
      </c>
      <c r="B51" s="110">
        <v>182</v>
      </c>
      <c r="C51" s="111">
        <v>52</v>
      </c>
      <c r="D51" s="111">
        <v>61</v>
      </c>
      <c r="E51" s="111">
        <v>16</v>
      </c>
      <c r="F51" s="111">
        <v>1</v>
      </c>
      <c r="G51" s="111">
        <v>0</v>
      </c>
      <c r="H51" s="111">
        <v>24</v>
      </c>
      <c r="I51" s="111">
        <v>2</v>
      </c>
      <c r="J51" s="111">
        <v>32</v>
      </c>
      <c r="K51" s="111">
        <v>25</v>
      </c>
      <c r="L51" s="111">
        <v>13</v>
      </c>
      <c r="M51" s="111">
        <v>16</v>
      </c>
      <c r="N51" s="111">
        <v>4</v>
      </c>
      <c r="O51" s="64">
        <f t="shared" si="0"/>
        <v>0.8125</v>
      </c>
      <c r="P51" s="65">
        <f t="shared" si="1"/>
        <v>0.44495412844036697</v>
      </c>
      <c r="Q51" s="65">
        <f t="shared" si="2"/>
        <v>0.43406593406593408</v>
      </c>
      <c r="R51" s="65">
        <f t="shared" si="3"/>
        <v>0.33516483516483514</v>
      </c>
    </row>
    <row r="52" spans="1:18" ht="14.25" customHeight="1" x14ac:dyDescent="0.2">
      <c r="A52" s="49" t="s">
        <v>285</v>
      </c>
      <c r="B52" s="110">
        <v>96</v>
      </c>
      <c r="C52" s="111">
        <v>49</v>
      </c>
      <c r="D52" s="111">
        <v>18</v>
      </c>
      <c r="E52" s="111">
        <v>2</v>
      </c>
      <c r="F52" s="111">
        <v>1</v>
      </c>
      <c r="G52" s="111">
        <v>0</v>
      </c>
      <c r="H52" s="111">
        <v>11</v>
      </c>
      <c r="I52" s="111">
        <v>3</v>
      </c>
      <c r="J52" s="111">
        <v>27</v>
      </c>
      <c r="K52" s="111">
        <v>51</v>
      </c>
      <c r="L52" s="111">
        <v>21</v>
      </c>
      <c r="M52" s="111">
        <v>26</v>
      </c>
      <c r="N52" s="111">
        <v>1</v>
      </c>
      <c r="O52" s="64">
        <f t="shared" si="0"/>
        <v>0.80769230769230771</v>
      </c>
      <c r="P52" s="65">
        <f t="shared" si="1"/>
        <v>0.37096774193548387</v>
      </c>
      <c r="Q52" s="65">
        <f t="shared" si="2"/>
        <v>0.22916666666666666</v>
      </c>
      <c r="R52" s="65">
        <f t="shared" si="3"/>
        <v>0.1875</v>
      </c>
    </row>
    <row r="53" spans="1:18" ht="14.25" customHeight="1" x14ac:dyDescent="0.2">
      <c r="A53" s="63" t="s">
        <v>434</v>
      </c>
      <c r="B53" s="110">
        <v>15</v>
      </c>
      <c r="C53" s="111">
        <v>3</v>
      </c>
      <c r="D53" s="111">
        <v>3</v>
      </c>
      <c r="E53" s="111">
        <v>1</v>
      </c>
      <c r="F53" s="111">
        <v>0</v>
      </c>
      <c r="G53" s="111">
        <v>0</v>
      </c>
      <c r="H53" s="111">
        <v>3</v>
      </c>
      <c r="I53" s="111">
        <v>0</v>
      </c>
      <c r="J53" s="111">
        <v>3</v>
      </c>
      <c r="K53" s="111">
        <v>7</v>
      </c>
      <c r="L53" s="111">
        <v>0</v>
      </c>
      <c r="M53" s="111">
        <v>0</v>
      </c>
      <c r="N53" s="111">
        <v>1</v>
      </c>
      <c r="O53" s="64" t="str">
        <f t="shared" si="0"/>
        <v>N/A</v>
      </c>
      <c r="P53" s="65">
        <f t="shared" si="1"/>
        <v>0.36842105263157893</v>
      </c>
      <c r="Q53" s="65">
        <f t="shared" si="2"/>
        <v>0.26666666666666666</v>
      </c>
      <c r="R53" s="65">
        <f t="shared" si="3"/>
        <v>0.2</v>
      </c>
    </row>
    <row r="54" spans="1:18" ht="14.25" customHeight="1" x14ac:dyDescent="0.2">
      <c r="A54" s="63" t="s">
        <v>537</v>
      </c>
      <c r="B54" s="110">
        <v>1</v>
      </c>
      <c r="C54" s="111">
        <v>2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1</v>
      </c>
      <c r="L54" s="111">
        <v>0</v>
      </c>
      <c r="M54" s="111">
        <v>0</v>
      </c>
      <c r="N54" s="111">
        <v>0</v>
      </c>
      <c r="O54" s="64" t="str">
        <f t="shared" si="0"/>
        <v>N/A</v>
      </c>
      <c r="P54" s="65">
        <f t="shared" si="1"/>
        <v>0</v>
      </c>
      <c r="Q54" s="65">
        <f t="shared" si="2"/>
        <v>0</v>
      </c>
      <c r="R54" s="65">
        <f t="shared" si="3"/>
        <v>0</v>
      </c>
    </row>
    <row r="55" spans="1:18" ht="14.25" customHeight="1" x14ac:dyDescent="0.2">
      <c r="A55" s="49" t="s">
        <v>298</v>
      </c>
      <c r="B55" s="110">
        <v>7</v>
      </c>
      <c r="C55" s="111">
        <v>0</v>
      </c>
      <c r="D55" s="111">
        <v>1</v>
      </c>
      <c r="E55" s="111">
        <v>0</v>
      </c>
      <c r="F55" s="111">
        <v>0</v>
      </c>
      <c r="G55" s="111">
        <v>0</v>
      </c>
      <c r="H55" s="111">
        <v>1</v>
      </c>
      <c r="I55" s="111">
        <v>0</v>
      </c>
      <c r="J55" s="111">
        <v>0</v>
      </c>
      <c r="K55" s="111">
        <v>2</v>
      </c>
      <c r="L55" s="111">
        <v>0</v>
      </c>
      <c r="M55" s="111">
        <v>0</v>
      </c>
      <c r="N55" s="111">
        <v>0</v>
      </c>
      <c r="O55" s="64" t="str">
        <f t="shared" si="0"/>
        <v>N/A</v>
      </c>
      <c r="P55" s="65">
        <f t="shared" si="1"/>
        <v>0.14285714285714285</v>
      </c>
      <c r="Q55" s="65">
        <f t="shared" si="2"/>
        <v>0.14285714285714285</v>
      </c>
      <c r="R55" s="65">
        <f t="shared" si="3"/>
        <v>0.14285714285714285</v>
      </c>
    </row>
    <row r="56" spans="1:18" ht="14.25" customHeight="1" x14ac:dyDescent="0.2">
      <c r="A56" s="49" t="s">
        <v>261</v>
      </c>
      <c r="B56" s="110">
        <v>110</v>
      </c>
      <c r="C56" s="111">
        <v>28</v>
      </c>
      <c r="D56" s="111">
        <v>32</v>
      </c>
      <c r="E56" s="111">
        <v>3</v>
      </c>
      <c r="F56" s="111">
        <v>0</v>
      </c>
      <c r="G56" s="111">
        <v>0</v>
      </c>
      <c r="H56" s="111">
        <v>15</v>
      </c>
      <c r="I56" s="111">
        <v>6</v>
      </c>
      <c r="J56" s="111">
        <v>13</v>
      </c>
      <c r="K56" s="111">
        <v>24</v>
      </c>
      <c r="L56" s="111">
        <v>2</v>
      </c>
      <c r="M56" s="111">
        <v>3</v>
      </c>
      <c r="N56" s="111">
        <v>4</v>
      </c>
      <c r="O56" s="64">
        <f t="shared" si="0"/>
        <v>0.66666666666666663</v>
      </c>
      <c r="P56" s="65">
        <f t="shared" si="1"/>
        <v>0.38582677165354329</v>
      </c>
      <c r="Q56" s="65">
        <f t="shared" si="2"/>
        <v>0.31818181818181818</v>
      </c>
      <c r="R56" s="65">
        <f t="shared" si="3"/>
        <v>0.29090909090909089</v>
      </c>
    </row>
    <row r="57" spans="1:18" ht="14.25" customHeight="1" x14ac:dyDescent="0.2">
      <c r="A57" s="49" t="s">
        <v>234</v>
      </c>
      <c r="B57" s="110">
        <v>2</v>
      </c>
      <c r="C57" s="111">
        <v>0</v>
      </c>
      <c r="D57" s="111">
        <v>1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1</v>
      </c>
      <c r="L57" s="111">
        <v>0</v>
      </c>
      <c r="M57" s="111">
        <v>0</v>
      </c>
      <c r="N57" s="111">
        <v>0</v>
      </c>
      <c r="O57" s="64" t="str">
        <f t="shared" si="0"/>
        <v>N/A</v>
      </c>
      <c r="P57" s="65">
        <f t="shared" si="1"/>
        <v>0.5</v>
      </c>
      <c r="Q57" s="65">
        <f t="shared" si="2"/>
        <v>0.5</v>
      </c>
      <c r="R57" s="65">
        <f t="shared" si="3"/>
        <v>0.5</v>
      </c>
    </row>
    <row r="58" spans="1:18" ht="14.25" customHeight="1" x14ac:dyDescent="0.2">
      <c r="A58" s="49" t="s">
        <v>265</v>
      </c>
      <c r="B58" s="110">
        <v>20</v>
      </c>
      <c r="C58" s="111">
        <v>5</v>
      </c>
      <c r="D58" s="111">
        <v>7</v>
      </c>
      <c r="E58" s="111">
        <v>1</v>
      </c>
      <c r="F58" s="111">
        <v>0</v>
      </c>
      <c r="G58" s="111">
        <v>0</v>
      </c>
      <c r="H58" s="111">
        <v>4</v>
      </c>
      <c r="I58" s="111">
        <v>0</v>
      </c>
      <c r="J58" s="111">
        <v>1</v>
      </c>
      <c r="K58" s="111">
        <v>5</v>
      </c>
      <c r="L58" s="111">
        <v>0</v>
      </c>
      <c r="M58" s="111">
        <v>0</v>
      </c>
      <c r="N58" s="111">
        <v>2</v>
      </c>
      <c r="O58" s="64" t="str">
        <f t="shared" si="0"/>
        <v>N/A</v>
      </c>
      <c r="P58" s="65">
        <f t="shared" si="1"/>
        <v>0.43478260869565216</v>
      </c>
      <c r="Q58" s="65">
        <f t="shared" si="2"/>
        <v>0.4</v>
      </c>
      <c r="R58" s="65">
        <f t="shared" si="3"/>
        <v>0.35</v>
      </c>
    </row>
    <row r="59" spans="1:18" ht="14.25" customHeight="1" x14ac:dyDescent="0.2">
      <c r="A59" s="49" t="s">
        <v>267</v>
      </c>
      <c r="B59" s="110">
        <v>98</v>
      </c>
      <c r="C59" s="111">
        <v>14</v>
      </c>
      <c r="D59" s="111">
        <v>16</v>
      </c>
      <c r="E59" s="111">
        <v>1</v>
      </c>
      <c r="F59" s="111">
        <v>0</v>
      </c>
      <c r="G59" s="111">
        <v>0</v>
      </c>
      <c r="H59" s="111">
        <v>8</v>
      </c>
      <c r="I59" s="111">
        <v>5</v>
      </c>
      <c r="J59" s="111">
        <v>15</v>
      </c>
      <c r="K59" s="111">
        <v>19</v>
      </c>
      <c r="L59" s="111">
        <v>7</v>
      </c>
      <c r="M59" s="111">
        <v>9</v>
      </c>
      <c r="N59" s="111">
        <v>9</v>
      </c>
      <c r="O59" s="64">
        <f t="shared" si="0"/>
        <v>0.77777777777777779</v>
      </c>
      <c r="P59" s="65">
        <f t="shared" si="1"/>
        <v>0.32786885245901637</v>
      </c>
      <c r="Q59" s="65">
        <f t="shared" si="2"/>
        <v>0.17346938775510204</v>
      </c>
      <c r="R59" s="65">
        <f t="shared" si="3"/>
        <v>0.16326530612244897</v>
      </c>
    </row>
    <row r="60" spans="1:18" ht="14.25" customHeight="1" x14ac:dyDescent="0.2">
      <c r="A60" s="63" t="s">
        <v>609</v>
      </c>
      <c r="B60" s="110">
        <v>0</v>
      </c>
      <c r="C60" s="111">
        <v>2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1">
        <v>0</v>
      </c>
      <c r="N60" s="111">
        <v>0</v>
      </c>
      <c r="O60" s="64" t="str">
        <f t="shared" si="0"/>
        <v>N/A</v>
      </c>
      <c r="P60" s="65" t="str">
        <f t="shared" si="1"/>
        <v>N/A</v>
      </c>
      <c r="Q60" s="65" t="str">
        <f t="shared" si="2"/>
        <v>N/A</v>
      </c>
      <c r="R60" s="65" t="str">
        <f t="shared" si="3"/>
        <v>N/A</v>
      </c>
    </row>
    <row r="61" spans="1:18" ht="14.25" customHeight="1" x14ac:dyDescent="0.2">
      <c r="A61" s="63" t="s">
        <v>494</v>
      </c>
      <c r="B61" s="110">
        <v>54</v>
      </c>
      <c r="C61" s="111">
        <v>5</v>
      </c>
      <c r="D61" s="111">
        <v>16</v>
      </c>
      <c r="E61" s="111">
        <v>2</v>
      </c>
      <c r="F61" s="111">
        <v>0</v>
      </c>
      <c r="G61" s="111">
        <v>0</v>
      </c>
      <c r="H61" s="111">
        <v>10</v>
      </c>
      <c r="I61" s="111">
        <v>1</v>
      </c>
      <c r="J61" s="111">
        <v>7</v>
      </c>
      <c r="K61" s="111">
        <v>11</v>
      </c>
      <c r="L61" s="111">
        <v>1</v>
      </c>
      <c r="M61" s="111">
        <v>2</v>
      </c>
      <c r="N61" s="111">
        <v>1</v>
      </c>
      <c r="O61" s="64">
        <f t="shared" si="0"/>
        <v>0.5</v>
      </c>
      <c r="P61" s="65">
        <f t="shared" si="1"/>
        <v>0.38709677419354838</v>
      </c>
      <c r="Q61" s="65">
        <f t="shared" si="2"/>
        <v>0.33333333333333331</v>
      </c>
      <c r="R61" s="65">
        <f t="shared" si="3"/>
        <v>0.29629629629629628</v>
      </c>
    </row>
    <row r="62" spans="1:18" ht="14.25" customHeight="1" x14ac:dyDescent="0.2">
      <c r="A62" s="49" t="s">
        <v>244</v>
      </c>
      <c r="B62" s="110">
        <v>228</v>
      </c>
      <c r="C62" s="111">
        <v>54</v>
      </c>
      <c r="D62" s="111">
        <v>74</v>
      </c>
      <c r="E62" s="111">
        <v>16</v>
      </c>
      <c r="F62" s="111">
        <v>4</v>
      </c>
      <c r="G62" s="111">
        <v>3</v>
      </c>
      <c r="H62" s="111">
        <v>32</v>
      </c>
      <c r="I62" s="111">
        <v>6</v>
      </c>
      <c r="J62" s="111">
        <v>25</v>
      </c>
      <c r="K62" s="111">
        <v>46</v>
      </c>
      <c r="L62" s="111">
        <v>9</v>
      </c>
      <c r="M62" s="111">
        <v>9</v>
      </c>
      <c r="N62" s="111">
        <v>5</v>
      </c>
      <c r="O62" s="64">
        <f t="shared" si="0"/>
        <v>1</v>
      </c>
      <c r="P62" s="65">
        <f t="shared" si="1"/>
        <v>0.40310077519379844</v>
      </c>
      <c r="Q62" s="65">
        <f t="shared" si="2"/>
        <v>0.4692982456140351</v>
      </c>
      <c r="R62" s="65">
        <f t="shared" si="3"/>
        <v>0.32456140350877194</v>
      </c>
    </row>
    <row r="63" spans="1:18" ht="14.25" customHeight="1" x14ac:dyDescent="0.2">
      <c r="A63" s="63" t="s">
        <v>379</v>
      </c>
      <c r="B63" s="110">
        <v>136</v>
      </c>
      <c r="C63" s="111">
        <v>26</v>
      </c>
      <c r="D63" s="111">
        <v>38</v>
      </c>
      <c r="E63" s="111">
        <v>7</v>
      </c>
      <c r="F63" s="111">
        <v>1</v>
      </c>
      <c r="G63" s="111">
        <v>0</v>
      </c>
      <c r="H63" s="111">
        <v>21</v>
      </c>
      <c r="I63" s="111">
        <v>4</v>
      </c>
      <c r="J63" s="111">
        <v>14</v>
      </c>
      <c r="K63" s="111">
        <v>21</v>
      </c>
      <c r="L63" s="111">
        <v>14</v>
      </c>
      <c r="M63" s="111">
        <v>17</v>
      </c>
      <c r="N63" s="111">
        <v>6</v>
      </c>
      <c r="O63" s="64">
        <f t="shared" si="0"/>
        <v>0.82352941176470584</v>
      </c>
      <c r="P63" s="65">
        <f t="shared" si="1"/>
        <v>0.37179487179487181</v>
      </c>
      <c r="Q63" s="65">
        <f t="shared" si="2"/>
        <v>0.34558823529411764</v>
      </c>
      <c r="R63" s="65">
        <f t="shared" si="3"/>
        <v>0.27941176470588236</v>
      </c>
    </row>
    <row r="64" spans="1:18" ht="14.25" customHeight="1" x14ac:dyDescent="0.2">
      <c r="A64" s="49" t="s">
        <v>248</v>
      </c>
      <c r="B64" s="110">
        <v>3</v>
      </c>
      <c r="C64" s="111">
        <v>0</v>
      </c>
      <c r="D64" s="111">
        <v>1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  <c r="K64" s="111">
        <v>1</v>
      </c>
      <c r="L64" s="111">
        <v>0</v>
      </c>
      <c r="M64" s="111">
        <v>0</v>
      </c>
      <c r="N64" s="111">
        <v>0</v>
      </c>
      <c r="O64" s="64" t="str">
        <f t="shared" si="0"/>
        <v>N/A</v>
      </c>
      <c r="P64" s="65">
        <f t="shared" si="1"/>
        <v>0.33333333333333331</v>
      </c>
      <c r="Q64" s="65">
        <f t="shared" si="2"/>
        <v>0.33333333333333331</v>
      </c>
      <c r="R64" s="65">
        <f t="shared" si="3"/>
        <v>0.33333333333333331</v>
      </c>
    </row>
    <row r="65" spans="1:18" ht="14.25" customHeight="1" x14ac:dyDescent="0.2">
      <c r="A65" s="49" t="s">
        <v>223</v>
      </c>
      <c r="B65" s="110">
        <v>98</v>
      </c>
      <c r="C65" s="111">
        <v>22</v>
      </c>
      <c r="D65" s="111">
        <v>38</v>
      </c>
      <c r="E65" s="111">
        <v>4</v>
      </c>
      <c r="F65" s="111">
        <v>0</v>
      </c>
      <c r="G65" s="111">
        <v>0</v>
      </c>
      <c r="H65" s="111">
        <v>13</v>
      </c>
      <c r="I65" s="111">
        <v>1</v>
      </c>
      <c r="J65" s="111">
        <v>7</v>
      </c>
      <c r="K65" s="111">
        <v>11</v>
      </c>
      <c r="L65" s="111">
        <v>4</v>
      </c>
      <c r="M65" s="111">
        <v>4</v>
      </c>
      <c r="N65" s="111">
        <v>2</v>
      </c>
      <c r="O65" s="64">
        <f t="shared" si="0"/>
        <v>1</v>
      </c>
      <c r="P65" s="65">
        <f t="shared" si="1"/>
        <v>0.43925233644859812</v>
      </c>
      <c r="Q65" s="65">
        <f t="shared" si="2"/>
        <v>0.42857142857142855</v>
      </c>
      <c r="R65" s="65">
        <f t="shared" si="3"/>
        <v>0.38775510204081631</v>
      </c>
    </row>
    <row r="66" spans="1:18" ht="14.25" customHeight="1" x14ac:dyDescent="0.2">
      <c r="A66" s="49" t="s">
        <v>262</v>
      </c>
      <c r="B66" s="110">
        <v>196</v>
      </c>
      <c r="C66" s="111">
        <v>29</v>
      </c>
      <c r="D66" s="111">
        <v>44</v>
      </c>
      <c r="E66" s="111">
        <v>14</v>
      </c>
      <c r="F66" s="111">
        <v>1</v>
      </c>
      <c r="G66" s="111">
        <v>1</v>
      </c>
      <c r="H66" s="111">
        <v>31</v>
      </c>
      <c r="I66" s="111">
        <v>3</v>
      </c>
      <c r="J66" s="111">
        <v>13</v>
      </c>
      <c r="K66" s="111">
        <v>61</v>
      </c>
      <c r="L66" s="111">
        <v>4</v>
      </c>
      <c r="M66" s="111">
        <v>4</v>
      </c>
      <c r="N66" s="111">
        <v>3</v>
      </c>
      <c r="O66" s="64">
        <f t="shared" si="0"/>
        <v>1</v>
      </c>
      <c r="P66" s="65">
        <f t="shared" si="1"/>
        <v>0.28301886792452829</v>
      </c>
      <c r="Q66" s="65">
        <f t="shared" si="2"/>
        <v>0.32142857142857145</v>
      </c>
      <c r="R66" s="65">
        <f t="shared" si="3"/>
        <v>0.22448979591836735</v>
      </c>
    </row>
    <row r="67" spans="1:18" ht="14.25" customHeight="1" x14ac:dyDescent="0.2">
      <c r="A67" s="49" t="s">
        <v>229</v>
      </c>
      <c r="B67" s="110">
        <v>62</v>
      </c>
      <c r="C67" s="111">
        <v>11</v>
      </c>
      <c r="D67" s="111">
        <v>17</v>
      </c>
      <c r="E67" s="111">
        <v>0</v>
      </c>
      <c r="F67" s="111">
        <v>1</v>
      </c>
      <c r="G67" s="111">
        <v>0</v>
      </c>
      <c r="H67" s="111">
        <v>7</v>
      </c>
      <c r="I67" s="111">
        <v>0</v>
      </c>
      <c r="J67" s="111">
        <v>6</v>
      </c>
      <c r="K67" s="111">
        <v>6</v>
      </c>
      <c r="L67" s="111">
        <v>1</v>
      </c>
      <c r="M67" s="111">
        <v>1</v>
      </c>
      <c r="N67" s="111">
        <v>1</v>
      </c>
      <c r="O67" s="64">
        <f t="shared" si="0"/>
        <v>1</v>
      </c>
      <c r="P67" s="65">
        <f t="shared" si="1"/>
        <v>0.34782608695652173</v>
      </c>
      <c r="Q67" s="65">
        <f t="shared" si="2"/>
        <v>0.30645161290322581</v>
      </c>
      <c r="R67" s="65">
        <f t="shared" si="3"/>
        <v>0.27419354838709675</v>
      </c>
    </row>
    <row r="68" spans="1:18" ht="14.25" customHeight="1" x14ac:dyDescent="0.2">
      <c r="A68" s="49" t="s">
        <v>239</v>
      </c>
      <c r="B68" s="110">
        <v>92</v>
      </c>
      <c r="C68" s="111">
        <v>19</v>
      </c>
      <c r="D68" s="111">
        <v>22</v>
      </c>
      <c r="E68" s="111">
        <v>7</v>
      </c>
      <c r="F68" s="111">
        <v>0</v>
      </c>
      <c r="G68" s="111">
        <v>2</v>
      </c>
      <c r="H68" s="111">
        <v>16</v>
      </c>
      <c r="I68" s="111">
        <v>2</v>
      </c>
      <c r="J68" s="111">
        <v>13</v>
      </c>
      <c r="K68" s="111">
        <v>38</v>
      </c>
      <c r="L68" s="111">
        <v>7</v>
      </c>
      <c r="M68" s="111">
        <v>7</v>
      </c>
      <c r="N68" s="111">
        <v>1</v>
      </c>
      <c r="O68" s="64">
        <f t="shared" si="0"/>
        <v>1</v>
      </c>
      <c r="P68" s="65">
        <f t="shared" si="1"/>
        <v>0.33962264150943394</v>
      </c>
      <c r="Q68" s="65">
        <f t="shared" si="2"/>
        <v>0.38043478260869568</v>
      </c>
      <c r="R68" s="65">
        <f t="shared" si="3"/>
        <v>0.2391304347826087</v>
      </c>
    </row>
    <row r="69" spans="1:18" ht="14.25" customHeight="1" x14ac:dyDescent="0.2">
      <c r="A69" s="49" t="s">
        <v>258</v>
      </c>
      <c r="B69" s="110">
        <v>177</v>
      </c>
      <c r="C69" s="111">
        <v>26</v>
      </c>
      <c r="D69" s="111">
        <v>39</v>
      </c>
      <c r="E69" s="111">
        <v>6</v>
      </c>
      <c r="F69" s="111">
        <v>0</v>
      </c>
      <c r="G69" s="111">
        <v>0</v>
      </c>
      <c r="H69" s="111">
        <v>29</v>
      </c>
      <c r="I69" s="111">
        <v>3</v>
      </c>
      <c r="J69" s="111">
        <v>16</v>
      </c>
      <c r="K69" s="111">
        <v>45</v>
      </c>
      <c r="L69" s="111">
        <v>1</v>
      </c>
      <c r="M69" s="111">
        <v>1</v>
      </c>
      <c r="N69" s="111">
        <v>11</v>
      </c>
      <c r="O69" s="64">
        <f t="shared" si="0"/>
        <v>1</v>
      </c>
      <c r="P69" s="65">
        <f t="shared" si="1"/>
        <v>0.3235294117647059</v>
      </c>
      <c r="Q69" s="65">
        <f t="shared" si="2"/>
        <v>0.25423728813559321</v>
      </c>
      <c r="R69" s="65">
        <f t="shared" si="3"/>
        <v>0.22033898305084745</v>
      </c>
    </row>
    <row r="70" spans="1:18" ht="14.25" customHeight="1" x14ac:dyDescent="0.2">
      <c r="A70" s="63" t="s">
        <v>411</v>
      </c>
      <c r="B70" s="110">
        <v>65</v>
      </c>
      <c r="C70" s="111">
        <v>11</v>
      </c>
      <c r="D70" s="111">
        <v>18</v>
      </c>
      <c r="E70" s="111">
        <v>1</v>
      </c>
      <c r="F70" s="111">
        <v>0</v>
      </c>
      <c r="G70" s="111">
        <v>0</v>
      </c>
      <c r="H70" s="111">
        <v>9</v>
      </c>
      <c r="I70" s="111">
        <v>1</v>
      </c>
      <c r="J70" s="111">
        <v>6</v>
      </c>
      <c r="K70" s="111">
        <v>9</v>
      </c>
      <c r="L70" s="111">
        <v>1</v>
      </c>
      <c r="M70" s="111">
        <v>2</v>
      </c>
      <c r="N70" s="111">
        <v>1</v>
      </c>
      <c r="O70" s="64">
        <f t="shared" si="0"/>
        <v>0.5</v>
      </c>
      <c r="P70" s="65">
        <f t="shared" si="1"/>
        <v>0.34722222222222221</v>
      </c>
      <c r="Q70" s="65">
        <f t="shared" si="2"/>
        <v>0.29230769230769232</v>
      </c>
      <c r="R70" s="65">
        <f t="shared" si="3"/>
        <v>0.27692307692307694</v>
      </c>
    </row>
    <row r="71" spans="1:18" ht="14.25" customHeight="1" x14ac:dyDescent="0.2">
      <c r="A71" s="63" t="s">
        <v>377</v>
      </c>
      <c r="B71" s="110">
        <v>174</v>
      </c>
      <c r="C71" s="111">
        <v>54</v>
      </c>
      <c r="D71" s="111">
        <v>58</v>
      </c>
      <c r="E71" s="111">
        <v>12</v>
      </c>
      <c r="F71" s="111">
        <v>1</v>
      </c>
      <c r="G71" s="111">
        <v>3</v>
      </c>
      <c r="H71" s="111">
        <v>27</v>
      </c>
      <c r="I71" s="111">
        <v>3</v>
      </c>
      <c r="J71" s="111">
        <v>30</v>
      </c>
      <c r="K71" s="111">
        <v>17</v>
      </c>
      <c r="L71" s="111">
        <v>28</v>
      </c>
      <c r="M71" s="111">
        <v>33</v>
      </c>
      <c r="N71" s="111">
        <v>4</v>
      </c>
      <c r="O71" s="64">
        <f t="shared" si="0"/>
        <v>0.84848484848484851</v>
      </c>
      <c r="P71" s="65">
        <f t="shared" si="1"/>
        <v>0.44230769230769229</v>
      </c>
      <c r="Q71" s="65">
        <f t="shared" si="2"/>
        <v>0.46551724137931033</v>
      </c>
      <c r="R71" s="65">
        <f t="shared" si="3"/>
        <v>0.33333333333333331</v>
      </c>
    </row>
    <row r="72" spans="1:18" ht="14.25" customHeight="1" x14ac:dyDescent="0.2">
      <c r="A72" s="63" t="s">
        <v>560</v>
      </c>
      <c r="B72" s="110">
        <v>97</v>
      </c>
      <c r="C72" s="111">
        <v>21</v>
      </c>
      <c r="D72" s="111">
        <v>28</v>
      </c>
      <c r="E72" s="111">
        <v>4</v>
      </c>
      <c r="F72" s="111">
        <v>0</v>
      </c>
      <c r="G72" s="111">
        <v>2</v>
      </c>
      <c r="H72" s="111">
        <v>16</v>
      </c>
      <c r="I72" s="111">
        <v>2</v>
      </c>
      <c r="J72" s="111">
        <v>7</v>
      </c>
      <c r="K72" s="111">
        <v>23</v>
      </c>
      <c r="L72" s="111">
        <v>13</v>
      </c>
      <c r="M72" s="111">
        <v>17</v>
      </c>
      <c r="N72" s="111">
        <v>1</v>
      </c>
      <c r="O72" s="64">
        <f t="shared" ref="O72:O100" si="4">+IFERROR(L72/M72,"N/A")</f>
        <v>0.76470588235294112</v>
      </c>
      <c r="P72" s="65">
        <f t="shared" ref="P72:P100" si="5">+IFERROR((J72+D72+N72)/(B72+J72+N72),"N/A")</f>
        <v>0.34285714285714286</v>
      </c>
      <c r="Q72" s="65">
        <f t="shared" ref="Q72:Q100" si="6">+IFERROR((D72+(E72*1)+(F72*2)+(G72*3))/B72,"N/A")</f>
        <v>0.39175257731958762</v>
      </c>
      <c r="R72" s="65">
        <f t="shared" ref="R72:R100" si="7">+IFERROR(D72/B72,"N/A")</f>
        <v>0.28865979381443296</v>
      </c>
    </row>
    <row r="73" spans="1:18" ht="14.25" customHeight="1" x14ac:dyDescent="0.2">
      <c r="A73" s="49" t="s">
        <v>273</v>
      </c>
      <c r="B73" s="110">
        <v>212</v>
      </c>
      <c r="C73" s="111">
        <v>55</v>
      </c>
      <c r="D73" s="111">
        <v>60</v>
      </c>
      <c r="E73" s="111">
        <v>5</v>
      </c>
      <c r="F73" s="111">
        <v>0</v>
      </c>
      <c r="G73" s="111">
        <v>0</v>
      </c>
      <c r="H73" s="111">
        <v>20</v>
      </c>
      <c r="I73" s="111">
        <v>14</v>
      </c>
      <c r="J73" s="111">
        <v>58</v>
      </c>
      <c r="K73" s="111">
        <v>61</v>
      </c>
      <c r="L73" s="111">
        <v>36</v>
      </c>
      <c r="M73" s="111">
        <v>42</v>
      </c>
      <c r="N73" s="111">
        <v>7</v>
      </c>
      <c r="O73" s="64">
        <f t="shared" si="4"/>
        <v>0.8571428571428571</v>
      </c>
      <c r="P73" s="65">
        <f t="shared" si="5"/>
        <v>0.45126353790613716</v>
      </c>
      <c r="Q73" s="65">
        <f t="shared" si="6"/>
        <v>0.30660377358490565</v>
      </c>
      <c r="R73" s="65">
        <f t="shared" si="7"/>
        <v>0.28301886792452829</v>
      </c>
    </row>
    <row r="74" spans="1:18" ht="14.25" customHeight="1" x14ac:dyDescent="0.2">
      <c r="A74" s="63" t="s">
        <v>383</v>
      </c>
      <c r="B74" s="110">
        <v>5</v>
      </c>
      <c r="C74" s="111">
        <v>1</v>
      </c>
      <c r="D74" s="111">
        <v>0</v>
      </c>
      <c r="E74" s="111">
        <v>0</v>
      </c>
      <c r="F74" s="111">
        <v>0</v>
      </c>
      <c r="G74" s="111">
        <v>0</v>
      </c>
      <c r="H74" s="111">
        <v>0</v>
      </c>
      <c r="I74" s="111">
        <v>0</v>
      </c>
      <c r="J74" s="111">
        <v>0</v>
      </c>
      <c r="K74" s="111">
        <v>5</v>
      </c>
      <c r="L74" s="111">
        <v>0</v>
      </c>
      <c r="M74" s="111">
        <v>0</v>
      </c>
      <c r="N74" s="111">
        <v>0</v>
      </c>
      <c r="O74" s="64" t="str">
        <f t="shared" si="4"/>
        <v>N/A</v>
      </c>
      <c r="P74" s="65">
        <f t="shared" si="5"/>
        <v>0</v>
      </c>
      <c r="Q74" s="65">
        <f t="shared" si="6"/>
        <v>0</v>
      </c>
      <c r="R74" s="65">
        <f t="shared" si="7"/>
        <v>0</v>
      </c>
    </row>
    <row r="75" spans="1:18" ht="14.25" customHeight="1" x14ac:dyDescent="0.2">
      <c r="A75" s="63" t="s">
        <v>531</v>
      </c>
      <c r="B75" s="110">
        <v>267</v>
      </c>
      <c r="C75" s="111">
        <v>49</v>
      </c>
      <c r="D75" s="111">
        <v>65</v>
      </c>
      <c r="E75" s="111">
        <v>7</v>
      </c>
      <c r="F75" s="111">
        <v>6</v>
      </c>
      <c r="G75" s="111">
        <v>3</v>
      </c>
      <c r="H75" s="111">
        <v>42</v>
      </c>
      <c r="I75" s="111">
        <v>8</v>
      </c>
      <c r="J75" s="111">
        <v>44</v>
      </c>
      <c r="K75" s="111">
        <v>66</v>
      </c>
      <c r="L75" s="111">
        <v>25</v>
      </c>
      <c r="M75" s="111">
        <v>35</v>
      </c>
      <c r="N75" s="111">
        <v>10</v>
      </c>
      <c r="O75" s="64">
        <f t="shared" si="4"/>
        <v>0.7142857142857143</v>
      </c>
      <c r="P75" s="65">
        <f t="shared" si="5"/>
        <v>0.37071651090342678</v>
      </c>
      <c r="Q75" s="65">
        <f t="shared" si="6"/>
        <v>0.34831460674157305</v>
      </c>
      <c r="R75" s="65">
        <f t="shared" si="7"/>
        <v>0.24344569288389514</v>
      </c>
    </row>
    <row r="76" spans="1:18" ht="14.25" customHeight="1" x14ac:dyDescent="0.2">
      <c r="A76" s="63" t="s">
        <v>499</v>
      </c>
      <c r="B76" s="110">
        <v>143</v>
      </c>
      <c r="C76" s="111">
        <v>47</v>
      </c>
      <c r="D76" s="111">
        <v>55</v>
      </c>
      <c r="E76" s="111">
        <v>8</v>
      </c>
      <c r="F76" s="111">
        <v>1</v>
      </c>
      <c r="G76" s="111">
        <v>5</v>
      </c>
      <c r="H76" s="111">
        <v>36</v>
      </c>
      <c r="I76" s="111">
        <v>2</v>
      </c>
      <c r="J76" s="111">
        <v>25</v>
      </c>
      <c r="K76" s="111">
        <v>27</v>
      </c>
      <c r="L76" s="111">
        <v>16</v>
      </c>
      <c r="M76" s="111">
        <v>18</v>
      </c>
      <c r="N76" s="111">
        <v>8</v>
      </c>
      <c r="O76" s="64">
        <f t="shared" si="4"/>
        <v>0.88888888888888884</v>
      </c>
      <c r="P76" s="65">
        <f t="shared" si="5"/>
        <v>0.5</v>
      </c>
      <c r="Q76" s="65">
        <f t="shared" si="6"/>
        <v>0.55944055944055948</v>
      </c>
      <c r="R76" s="65">
        <f t="shared" si="7"/>
        <v>0.38461538461538464</v>
      </c>
    </row>
    <row r="77" spans="1:18" ht="14.25" customHeight="1" x14ac:dyDescent="0.2">
      <c r="A77" s="49" t="s">
        <v>305</v>
      </c>
      <c r="B77" s="110">
        <v>2</v>
      </c>
      <c r="C77" s="111">
        <v>1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1</v>
      </c>
      <c r="L77" s="111">
        <v>0</v>
      </c>
      <c r="M77" s="111">
        <v>0</v>
      </c>
      <c r="N77" s="111">
        <v>2</v>
      </c>
      <c r="O77" s="64" t="str">
        <f t="shared" si="4"/>
        <v>N/A</v>
      </c>
      <c r="P77" s="65">
        <f t="shared" si="5"/>
        <v>0.5</v>
      </c>
      <c r="Q77" s="65">
        <f t="shared" si="6"/>
        <v>0</v>
      </c>
      <c r="R77" s="65">
        <f t="shared" si="7"/>
        <v>0</v>
      </c>
    </row>
    <row r="78" spans="1:18" ht="14.25" customHeight="1" x14ac:dyDescent="0.2">
      <c r="A78" s="49" t="s">
        <v>268</v>
      </c>
      <c r="B78" s="110">
        <v>2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1</v>
      </c>
      <c r="L78" s="111">
        <v>0</v>
      </c>
      <c r="M78" s="111">
        <v>0</v>
      </c>
      <c r="N78" s="111">
        <v>0</v>
      </c>
      <c r="O78" s="64" t="str">
        <f t="shared" si="4"/>
        <v>N/A</v>
      </c>
      <c r="P78" s="65">
        <f t="shared" si="5"/>
        <v>0</v>
      </c>
      <c r="Q78" s="65">
        <f t="shared" si="6"/>
        <v>0</v>
      </c>
      <c r="R78" s="65">
        <f t="shared" si="7"/>
        <v>0</v>
      </c>
    </row>
    <row r="79" spans="1:18" ht="14.25" customHeight="1" x14ac:dyDescent="0.2">
      <c r="A79" s="49" t="s">
        <v>306</v>
      </c>
      <c r="B79" s="110">
        <v>18</v>
      </c>
      <c r="C79" s="111">
        <v>3</v>
      </c>
      <c r="D79" s="111">
        <v>2</v>
      </c>
      <c r="E79" s="111">
        <v>0</v>
      </c>
      <c r="F79" s="111">
        <v>0</v>
      </c>
      <c r="G79" s="111">
        <v>0</v>
      </c>
      <c r="H79" s="111">
        <v>2</v>
      </c>
      <c r="I79" s="111">
        <v>1</v>
      </c>
      <c r="J79" s="111">
        <v>4</v>
      </c>
      <c r="K79" s="111">
        <v>9</v>
      </c>
      <c r="L79" s="111">
        <v>1</v>
      </c>
      <c r="M79" s="111">
        <v>2</v>
      </c>
      <c r="N79" s="111">
        <v>1</v>
      </c>
      <c r="O79" s="64">
        <f t="shared" si="4"/>
        <v>0.5</v>
      </c>
      <c r="P79" s="65">
        <f t="shared" si="5"/>
        <v>0.30434782608695654</v>
      </c>
      <c r="Q79" s="65">
        <f t="shared" si="6"/>
        <v>0.1111111111111111</v>
      </c>
      <c r="R79" s="65">
        <f t="shared" si="7"/>
        <v>0.1111111111111111</v>
      </c>
    </row>
    <row r="80" spans="1:18" ht="14.25" customHeight="1" x14ac:dyDescent="0.2">
      <c r="A80" s="49" t="s">
        <v>291</v>
      </c>
      <c r="B80" s="110">
        <v>4</v>
      </c>
      <c r="C80" s="111">
        <v>2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1</v>
      </c>
      <c r="K80" s="111">
        <v>1</v>
      </c>
      <c r="L80" s="111">
        <v>0</v>
      </c>
      <c r="M80" s="111">
        <v>0</v>
      </c>
      <c r="N80" s="111">
        <v>0</v>
      </c>
      <c r="O80" s="64" t="str">
        <f t="shared" si="4"/>
        <v>N/A</v>
      </c>
      <c r="P80" s="65">
        <f t="shared" si="5"/>
        <v>0.2</v>
      </c>
      <c r="Q80" s="65">
        <f t="shared" si="6"/>
        <v>0</v>
      </c>
      <c r="R80" s="65">
        <f t="shared" si="7"/>
        <v>0</v>
      </c>
    </row>
    <row r="81" spans="1:20" ht="14.25" customHeight="1" x14ac:dyDescent="0.2">
      <c r="A81" s="63" t="s">
        <v>410</v>
      </c>
      <c r="B81" s="110">
        <v>52</v>
      </c>
      <c r="C81" s="111">
        <v>16</v>
      </c>
      <c r="D81" s="111">
        <v>12</v>
      </c>
      <c r="E81" s="111">
        <v>2</v>
      </c>
      <c r="F81" s="111">
        <v>0</v>
      </c>
      <c r="G81" s="111">
        <v>0</v>
      </c>
      <c r="H81" s="111">
        <v>9</v>
      </c>
      <c r="I81" s="111">
        <v>0</v>
      </c>
      <c r="J81" s="111">
        <v>5</v>
      </c>
      <c r="K81" s="111">
        <v>5</v>
      </c>
      <c r="L81" s="111">
        <v>7</v>
      </c>
      <c r="M81" s="111">
        <v>8</v>
      </c>
      <c r="N81" s="111">
        <v>2</v>
      </c>
      <c r="O81" s="64">
        <f t="shared" si="4"/>
        <v>0.875</v>
      </c>
      <c r="P81" s="65">
        <f t="shared" si="5"/>
        <v>0.32203389830508472</v>
      </c>
      <c r="Q81" s="65">
        <f t="shared" si="6"/>
        <v>0.26923076923076922</v>
      </c>
      <c r="R81" s="65">
        <f t="shared" si="7"/>
        <v>0.23076923076923078</v>
      </c>
    </row>
    <row r="82" spans="1:20" ht="14.25" customHeight="1" x14ac:dyDescent="0.2">
      <c r="A82" s="63" t="s">
        <v>416</v>
      </c>
      <c r="B82" s="110">
        <v>3</v>
      </c>
      <c r="C82" s="111">
        <v>2</v>
      </c>
      <c r="D82" s="111">
        <v>0</v>
      </c>
      <c r="E82" s="111">
        <v>0</v>
      </c>
      <c r="F82" s="111">
        <v>0</v>
      </c>
      <c r="G82" s="111">
        <v>0</v>
      </c>
      <c r="H82" s="111">
        <v>0</v>
      </c>
      <c r="I82" s="111">
        <v>0</v>
      </c>
      <c r="J82" s="111">
        <v>0</v>
      </c>
      <c r="K82" s="111">
        <v>1</v>
      </c>
      <c r="L82" s="111">
        <v>1</v>
      </c>
      <c r="M82" s="111">
        <v>2</v>
      </c>
      <c r="N82" s="111">
        <v>1</v>
      </c>
      <c r="O82" s="64">
        <f t="shared" si="4"/>
        <v>0.5</v>
      </c>
      <c r="P82" s="65">
        <f t="shared" si="5"/>
        <v>0.25</v>
      </c>
      <c r="Q82" s="65">
        <f t="shared" si="6"/>
        <v>0</v>
      </c>
      <c r="R82" s="65">
        <f t="shared" si="7"/>
        <v>0</v>
      </c>
    </row>
    <row r="83" spans="1:20" ht="14.25" customHeight="1" x14ac:dyDescent="0.2">
      <c r="A83" s="49" t="s">
        <v>257</v>
      </c>
      <c r="B83" s="110">
        <v>163</v>
      </c>
      <c r="C83" s="111">
        <v>24</v>
      </c>
      <c r="D83" s="111">
        <v>38</v>
      </c>
      <c r="E83" s="111">
        <v>8</v>
      </c>
      <c r="F83" s="111">
        <v>0</v>
      </c>
      <c r="G83" s="111">
        <v>0</v>
      </c>
      <c r="H83" s="111">
        <v>26</v>
      </c>
      <c r="I83" s="111">
        <v>4</v>
      </c>
      <c r="J83" s="111">
        <v>40</v>
      </c>
      <c r="K83" s="111">
        <v>43</v>
      </c>
      <c r="L83" s="111">
        <v>3</v>
      </c>
      <c r="M83" s="111">
        <v>3</v>
      </c>
      <c r="N83" s="111">
        <v>4</v>
      </c>
      <c r="O83" s="64">
        <f t="shared" si="4"/>
        <v>1</v>
      </c>
      <c r="P83" s="65">
        <f t="shared" si="5"/>
        <v>0.39613526570048307</v>
      </c>
      <c r="Q83" s="65">
        <f t="shared" si="6"/>
        <v>0.2822085889570552</v>
      </c>
      <c r="R83" s="65">
        <f t="shared" si="7"/>
        <v>0.23312883435582821</v>
      </c>
    </row>
    <row r="84" spans="1:20" ht="14.25" customHeight="1" x14ac:dyDescent="0.2">
      <c r="A84" s="49" t="s">
        <v>246</v>
      </c>
      <c r="B84" s="110">
        <v>25</v>
      </c>
      <c r="C84" s="111">
        <v>5</v>
      </c>
      <c r="D84" s="111">
        <v>7</v>
      </c>
      <c r="E84" s="111">
        <v>1</v>
      </c>
      <c r="F84" s="111">
        <v>1</v>
      </c>
      <c r="G84" s="111">
        <v>0</v>
      </c>
      <c r="H84" s="111">
        <v>2</v>
      </c>
      <c r="I84" s="111">
        <v>0</v>
      </c>
      <c r="J84" s="111">
        <v>2</v>
      </c>
      <c r="K84" s="111">
        <v>10</v>
      </c>
      <c r="L84" s="111">
        <v>1</v>
      </c>
      <c r="M84" s="111">
        <v>1</v>
      </c>
      <c r="N84" s="111">
        <v>1</v>
      </c>
      <c r="O84" s="64">
        <f t="shared" si="4"/>
        <v>1</v>
      </c>
      <c r="P84" s="65">
        <f t="shared" si="5"/>
        <v>0.35714285714285715</v>
      </c>
      <c r="Q84" s="65">
        <f t="shared" si="6"/>
        <v>0.4</v>
      </c>
      <c r="R84" s="65">
        <f t="shared" si="7"/>
        <v>0.28000000000000003</v>
      </c>
    </row>
    <row r="85" spans="1:20" ht="14.25" customHeight="1" x14ac:dyDescent="0.2">
      <c r="A85" s="63" t="s">
        <v>559</v>
      </c>
      <c r="B85" s="110">
        <v>1</v>
      </c>
      <c r="C85" s="111">
        <v>9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1</v>
      </c>
      <c r="L85" s="111">
        <v>5</v>
      </c>
      <c r="M85" s="111">
        <v>5</v>
      </c>
      <c r="N85" s="111">
        <v>0</v>
      </c>
      <c r="O85" s="64">
        <f t="shared" si="4"/>
        <v>1</v>
      </c>
      <c r="P85" s="65">
        <f t="shared" si="5"/>
        <v>0</v>
      </c>
      <c r="Q85" s="65">
        <f t="shared" si="6"/>
        <v>0</v>
      </c>
      <c r="R85" s="65">
        <f t="shared" si="7"/>
        <v>0</v>
      </c>
    </row>
    <row r="86" spans="1:20" ht="14.25" customHeight="1" x14ac:dyDescent="0.2">
      <c r="A86" s="63" t="s">
        <v>610</v>
      </c>
      <c r="B86" s="110">
        <v>7</v>
      </c>
      <c r="C86" s="111">
        <v>2</v>
      </c>
      <c r="D86" s="111">
        <v>1</v>
      </c>
      <c r="E86" s="111">
        <v>0</v>
      </c>
      <c r="F86" s="111">
        <v>0</v>
      </c>
      <c r="G86" s="111">
        <v>0</v>
      </c>
      <c r="H86" s="111">
        <v>1</v>
      </c>
      <c r="I86" s="111">
        <v>0</v>
      </c>
      <c r="J86" s="111">
        <v>2</v>
      </c>
      <c r="K86" s="111">
        <v>0</v>
      </c>
      <c r="L86" s="111">
        <v>0</v>
      </c>
      <c r="M86" s="111">
        <v>0</v>
      </c>
      <c r="N86" s="111">
        <v>0</v>
      </c>
      <c r="O86" s="64" t="str">
        <f t="shared" si="4"/>
        <v>N/A</v>
      </c>
      <c r="P86" s="65">
        <f t="shared" si="5"/>
        <v>0.33333333333333331</v>
      </c>
      <c r="Q86" s="65">
        <f t="shared" si="6"/>
        <v>0.14285714285714285</v>
      </c>
      <c r="R86" s="65">
        <f t="shared" si="7"/>
        <v>0.14285714285714285</v>
      </c>
    </row>
    <row r="87" spans="1:20" ht="14.25" customHeight="1" x14ac:dyDescent="0.2">
      <c r="A87" s="63" t="s">
        <v>417</v>
      </c>
      <c r="B87" s="110">
        <v>162</v>
      </c>
      <c r="C87" s="111">
        <v>45</v>
      </c>
      <c r="D87" s="111">
        <v>54</v>
      </c>
      <c r="E87" s="111">
        <v>20</v>
      </c>
      <c r="F87" s="111">
        <v>5</v>
      </c>
      <c r="G87" s="111">
        <v>3</v>
      </c>
      <c r="H87" s="111">
        <v>42</v>
      </c>
      <c r="I87" s="111">
        <v>0</v>
      </c>
      <c r="J87" s="111">
        <v>31</v>
      </c>
      <c r="K87" s="111">
        <v>41</v>
      </c>
      <c r="L87" s="111">
        <v>18</v>
      </c>
      <c r="M87" s="111">
        <v>20</v>
      </c>
      <c r="N87" s="111">
        <v>13</v>
      </c>
      <c r="O87" s="64">
        <f t="shared" si="4"/>
        <v>0.9</v>
      </c>
      <c r="P87" s="65">
        <f t="shared" si="5"/>
        <v>0.47572815533980584</v>
      </c>
      <c r="Q87" s="65">
        <f t="shared" si="6"/>
        <v>0.57407407407407407</v>
      </c>
      <c r="R87" s="65">
        <f t="shared" si="7"/>
        <v>0.33333333333333331</v>
      </c>
    </row>
    <row r="88" spans="1:20" ht="14.25" customHeight="1" x14ac:dyDescent="0.2">
      <c r="A88" s="63" t="s">
        <v>528</v>
      </c>
      <c r="B88" s="110">
        <v>8</v>
      </c>
      <c r="C88" s="111">
        <v>3</v>
      </c>
      <c r="D88" s="111">
        <v>2</v>
      </c>
      <c r="E88" s="111">
        <v>0</v>
      </c>
      <c r="F88" s="111">
        <v>0</v>
      </c>
      <c r="G88" s="111">
        <v>0</v>
      </c>
      <c r="H88" s="111">
        <v>2</v>
      </c>
      <c r="I88" s="111">
        <v>0</v>
      </c>
      <c r="J88" s="111">
        <v>3</v>
      </c>
      <c r="K88" s="111">
        <v>2</v>
      </c>
      <c r="L88" s="111">
        <v>0</v>
      </c>
      <c r="M88" s="111">
        <v>0</v>
      </c>
      <c r="N88" s="111">
        <v>0</v>
      </c>
      <c r="O88" s="64" t="str">
        <f t="shared" si="4"/>
        <v>N/A</v>
      </c>
      <c r="P88" s="65">
        <f t="shared" si="5"/>
        <v>0.45454545454545453</v>
      </c>
      <c r="Q88" s="65">
        <f t="shared" si="6"/>
        <v>0.25</v>
      </c>
      <c r="R88" s="65">
        <f t="shared" si="7"/>
        <v>0.25</v>
      </c>
    </row>
    <row r="89" spans="1:20" ht="14.25" customHeight="1" x14ac:dyDescent="0.2">
      <c r="A89" s="63" t="s">
        <v>438</v>
      </c>
      <c r="B89" s="110">
        <v>214</v>
      </c>
      <c r="C89" s="111">
        <v>47</v>
      </c>
      <c r="D89" s="111">
        <v>67</v>
      </c>
      <c r="E89" s="111">
        <v>11</v>
      </c>
      <c r="F89" s="111">
        <v>3</v>
      </c>
      <c r="G89" s="111">
        <v>0</v>
      </c>
      <c r="H89" s="111">
        <v>55</v>
      </c>
      <c r="I89" s="111">
        <v>9</v>
      </c>
      <c r="J89" s="111">
        <v>27</v>
      </c>
      <c r="K89" s="111">
        <v>36</v>
      </c>
      <c r="L89" s="111">
        <v>17</v>
      </c>
      <c r="M89" s="111">
        <v>24</v>
      </c>
      <c r="N89" s="111">
        <v>7</v>
      </c>
      <c r="O89" s="64">
        <f t="shared" si="4"/>
        <v>0.70833333333333337</v>
      </c>
      <c r="P89" s="65">
        <f t="shared" si="5"/>
        <v>0.40725806451612906</v>
      </c>
      <c r="Q89" s="65">
        <f t="shared" si="6"/>
        <v>0.3925233644859813</v>
      </c>
      <c r="R89" s="65">
        <f t="shared" si="7"/>
        <v>0.31308411214953269</v>
      </c>
    </row>
    <row r="90" spans="1:20" ht="14.25" customHeight="1" x14ac:dyDescent="0.2">
      <c r="A90" s="63" t="s">
        <v>432</v>
      </c>
      <c r="B90" s="110">
        <v>161</v>
      </c>
      <c r="C90" s="111">
        <v>37</v>
      </c>
      <c r="D90" s="111">
        <v>51</v>
      </c>
      <c r="E90" s="111">
        <v>16</v>
      </c>
      <c r="F90" s="111">
        <v>2</v>
      </c>
      <c r="G90" s="111">
        <v>1</v>
      </c>
      <c r="H90" s="111">
        <v>49</v>
      </c>
      <c r="I90" s="111">
        <v>8</v>
      </c>
      <c r="J90" s="111">
        <v>15</v>
      </c>
      <c r="K90" s="111">
        <v>29</v>
      </c>
      <c r="L90" s="111">
        <v>9</v>
      </c>
      <c r="M90" s="111">
        <v>9</v>
      </c>
      <c r="N90" s="111">
        <v>8</v>
      </c>
      <c r="O90" s="64">
        <f t="shared" si="4"/>
        <v>1</v>
      </c>
      <c r="P90" s="65">
        <f t="shared" si="5"/>
        <v>0.40217391304347827</v>
      </c>
      <c r="Q90" s="65">
        <f t="shared" si="6"/>
        <v>0.45962732919254656</v>
      </c>
      <c r="R90" s="65">
        <f t="shared" si="7"/>
        <v>0.31677018633540371</v>
      </c>
    </row>
    <row r="91" spans="1:20" ht="14.25" customHeight="1" x14ac:dyDescent="0.2">
      <c r="A91" s="63" t="s">
        <v>437</v>
      </c>
      <c r="B91" s="110">
        <v>2</v>
      </c>
      <c r="C91" s="111">
        <v>1</v>
      </c>
      <c r="D91" s="111">
        <v>1</v>
      </c>
      <c r="E91" s="111">
        <v>0</v>
      </c>
      <c r="F91" s="111">
        <v>0</v>
      </c>
      <c r="G91" s="111">
        <v>0</v>
      </c>
      <c r="H91" s="111">
        <v>2</v>
      </c>
      <c r="I91" s="111">
        <v>0</v>
      </c>
      <c r="J91" s="111">
        <v>1</v>
      </c>
      <c r="K91" s="111">
        <v>0</v>
      </c>
      <c r="L91" s="111">
        <v>0</v>
      </c>
      <c r="M91" s="111">
        <v>0</v>
      </c>
      <c r="N91" s="111">
        <v>0</v>
      </c>
      <c r="O91" s="64" t="str">
        <f t="shared" si="4"/>
        <v>N/A</v>
      </c>
      <c r="P91" s="65">
        <f t="shared" si="5"/>
        <v>0.66666666666666663</v>
      </c>
      <c r="Q91" s="65">
        <f t="shared" si="6"/>
        <v>0.5</v>
      </c>
      <c r="R91" s="65">
        <f t="shared" si="7"/>
        <v>0.5</v>
      </c>
    </row>
    <row r="92" spans="1:20" ht="14.25" customHeight="1" x14ac:dyDescent="0.2">
      <c r="A92" s="63" t="s">
        <v>378</v>
      </c>
      <c r="B92" s="110">
        <v>238</v>
      </c>
      <c r="C92" s="111">
        <v>46</v>
      </c>
      <c r="D92" s="111">
        <v>82</v>
      </c>
      <c r="E92" s="111">
        <v>14</v>
      </c>
      <c r="F92" s="111">
        <v>6</v>
      </c>
      <c r="G92" s="111">
        <v>2</v>
      </c>
      <c r="H92" s="111">
        <v>62</v>
      </c>
      <c r="I92" s="111">
        <v>10</v>
      </c>
      <c r="J92" s="111">
        <v>26</v>
      </c>
      <c r="K92" s="111">
        <v>36</v>
      </c>
      <c r="L92" s="111">
        <v>27</v>
      </c>
      <c r="M92" s="111">
        <v>36</v>
      </c>
      <c r="N92" s="111">
        <v>10</v>
      </c>
      <c r="O92" s="64">
        <f t="shared" si="4"/>
        <v>0.75</v>
      </c>
      <c r="P92" s="65">
        <f t="shared" si="5"/>
        <v>0.43065693430656932</v>
      </c>
      <c r="Q92" s="65">
        <f t="shared" si="6"/>
        <v>0.47899159663865548</v>
      </c>
      <c r="R92" s="65">
        <f t="shared" si="7"/>
        <v>0.34453781512605042</v>
      </c>
    </row>
    <row r="93" spans="1:20" ht="14.25" customHeight="1" x14ac:dyDescent="0.2">
      <c r="A93" s="63" t="s">
        <v>429</v>
      </c>
      <c r="B93" s="110">
        <v>121</v>
      </c>
      <c r="C93" s="111">
        <v>31</v>
      </c>
      <c r="D93" s="111">
        <v>37</v>
      </c>
      <c r="E93" s="111">
        <v>5</v>
      </c>
      <c r="F93" s="111">
        <v>3</v>
      </c>
      <c r="G93" s="111">
        <v>0</v>
      </c>
      <c r="H93" s="111">
        <v>33</v>
      </c>
      <c r="I93" s="111">
        <v>4</v>
      </c>
      <c r="J93" s="111">
        <v>9</v>
      </c>
      <c r="K93" s="111">
        <v>18</v>
      </c>
      <c r="L93" s="111">
        <v>12</v>
      </c>
      <c r="M93" s="111">
        <v>14</v>
      </c>
      <c r="N93" s="111">
        <v>6</v>
      </c>
      <c r="O93" s="64">
        <f t="shared" si="4"/>
        <v>0.8571428571428571</v>
      </c>
      <c r="P93" s="65">
        <f t="shared" si="5"/>
        <v>0.38235294117647056</v>
      </c>
      <c r="Q93" s="65">
        <f t="shared" si="6"/>
        <v>0.39669421487603307</v>
      </c>
      <c r="R93" s="65">
        <f t="shared" si="7"/>
        <v>0.30578512396694213</v>
      </c>
    </row>
    <row r="94" spans="1:20" ht="14.25" customHeight="1" x14ac:dyDescent="0.2">
      <c r="A94" s="63" t="s">
        <v>498</v>
      </c>
      <c r="B94" s="110">
        <v>78</v>
      </c>
      <c r="C94" s="111">
        <v>10</v>
      </c>
      <c r="D94" s="111">
        <v>21</v>
      </c>
      <c r="E94" s="111">
        <v>7</v>
      </c>
      <c r="F94" s="111">
        <v>3</v>
      </c>
      <c r="G94" s="111">
        <v>0</v>
      </c>
      <c r="H94" s="111">
        <v>17</v>
      </c>
      <c r="I94" s="111">
        <v>1</v>
      </c>
      <c r="J94" s="111">
        <v>6</v>
      </c>
      <c r="K94" s="111">
        <v>16</v>
      </c>
      <c r="L94" s="111">
        <v>4</v>
      </c>
      <c r="M94" s="111">
        <v>5</v>
      </c>
      <c r="N94" s="111">
        <v>0</v>
      </c>
      <c r="O94" s="64">
        <f t="shared" si="4"/>
        <v>0.8</v>
      </c>
      <c r="P94" s="65">
        <f t="shared" si="5"/>
        <v>0.32142857142857145</v>
      </c>
      <c r="Q94" s="65">
        <f t="shared" si="6"/>
        <v>0.4358974358974359</v>
      </c>
      <c r="R94" s="65">
        <f t="shared" si="7"/>
        <v>0.26923076923076922</v>
      </c>
      <c r="T94" s="85"/>
    </row>
    <row r="95" spans="1:20" ht="14.25" customHeight="1" x14ac:dyDescent="0.2">
      <c r="A95" s="63" t="s">
        <v>501</v>
      </c>
      <c r="B95" s="110">
        <v>149</v>
      </c>
      <c r="C95" s="111">
        <v>38</v>
      </c>
      <c r="D95" s="111">
        <v>39</v>
      </c>
      <c r="E95" s="111">
        <v>10</v>
      </c>
      <c r="F95" s="111">
        <v>0</v>
      </c>
      <c r="G95" s="111">
        <v>1</v>
      </c>
      <c r="H95" s="111">
        <v>25</v>
      </c>
      <c r="I95" s="111">
        <v>6</v>
      </c>
      <c r="J95" s="111">
        <v>27</v>
      </c>
      <c r="K95" s="111">
        <v>25</v>
      </c>
      <c r="L95" s="111">
        <v>23</v>
      </c>
      <c r="M95" s="111">
        <v>24</v>
      </c>
      <c r="N95" s="111">
        <v>8</v>
      </c>
      <c r="O95" s="64">
        <f t="shared" si="4"/>
        <v>0.95833333333333337</v>
      </c>
      <c r="P95" s="65">
        <f t="shared" si="5"/>
        <v>0.40217391304347827</v>
      </c>
      <c r="Q95" s="65">
        <f t="shared" si="6"/>
        <v>0.34899328859060402</v>
      </c>
      <c r="R95" s="65">
        <f t="shared" si="7"/>
        <v>0.26174496644295303</v>
      </c>
    </row>
    <row r="96" spans="1:20" ht="14.25" customHeight="1" x14ac:dyDescent="0.2">
      <c r="A96" s="63" t="s">
        <v>565</v>
      </c>
      <c r="B96" s="110">
        <v>35</v>
      </c>
      <c r="C96" s="111">
        <v>6</v>
      </c>
      <c r="D96" s="111">
        <v>12</v>
      </c>
      <c r="E96" s="111">
        <v>2</v>
      </c>
      <c r="F96" s="111">
        <v>0</v>
      </c>
      <c r="G96" s="111">
        <v>0</v>
      </c>
      <c r="H96" s="111">
        <v>8</v>
      </c>
      <c r="I96" s="111">
        <v>3</v>
      </c>
      <c r="J96" s="111">
        <v>6</v>
      </c>
      <c r="K96" s="111">
        <v>5</v>
      </c>
      <c r="L96" s="111">
        <v>4</v>
      </c>
      <c r="M96" s="111">
        <v>4</v>
      </c>
      <c r="N96" s="111">
        <v>2</v>
      </c>
      <c r="O96" s="64">
        <f t="shared" si="4"/>
        <v>1</v>
      </c>
      <c r="P96" s="65">
        <f t="shared" si="5"/>
        <v>0.46511627906976744</v>
      </c>
      <c r="Q96" s="65">
        <f t="shared" si="6"/>
        <v>0.4</v>
      </c>
      <c r="R96" s="65">
        <f t="shared" si="7"/>
        <v>0.34285714285714286</v>
      </c>
    </row>
    <row r="97" spans="1:18" ht="14.25" customHeight="1" x14ac:dyDescent="0.2">
      <c r="A97" s="63" t="s">
        <v>475</v>
      </c>
      <c r="B97" s="110">
        <v>5</v>
      </c>
      <c r="C97" s="111">
        <v>0</v>
      </c>
      <c r="D97" s="111">
        <v>0</v>
      </c>
      <c r="E97" s="111">
        <v>0</v>
      </c>
      <c r="F97" s="111">
        <v>0</v>
      </c>
      <c r="G97" s="111">
        <v>0</v>
      </c>
      <c r="H97" s="111">
        <v>0</v>
      </c>
      <c r="I97" s="111">
        <v>0</v>
      </c>
      <c r="J97" s="111">
        <v>1</v>
      </c>
      <c r="K97" s="111">
        <v>2</v>
      </c>
      <c r="L97" s="111">
        <v>0</v>
      </c>
      <c r="M97" s="111">
        <v>0</v>
      </c>
      <c r="N97" s="111">
        <v>0</v>
      </c>
      <c r="O97" s="64" t="str">
        <f t="shared" si="4"/>
        <v>N/A</v>
      </c>
      <c r="P97" s="65">
        <f t="shared" si="5"/>
        <v>0.16666666666666666</v>
      </c>
      <c r="Q97" s="65">
        <f t="shared" si="6"/>
        <v>0</v>
      </c>
      <c r="R97" s="65">
        <f t="shared" si="7"/>
        <v>0</v>
      </c>
    </row>
    <row r="98" spans="1:18" ht="14.25" customHeight="1" x14ac:dyDescent="0.2">
      <c r="A98" s="49" t="s">
        <v>276</v>
      </c>
      <c r="B98" s="110">
        <v>101</v>
      </c>
      <c r="C98" s="111">
        <v>11</v>
      </c>
      <c r="D98" s="111">
        <v>13</v>
      </c>
      <c r="E98" s="111">
        <v>1</v>
      </c>
      <c r="F98" s="111">
        <v>0</v>
      </c>
      <c r="G98" s="111">
        <v>0</v>
      </c>
      <c r="H98" s="111">
        <v>11</v>
      </c>
      <c r="I98" s="111">
        <v>2</v>
      </c>
      <c r="J98" s="111">
        <v>8</v>
      </c>
      <c r="K98" s="111">
        <v>16</v>
      </c>
      <c r="L98" s="111">
        <v>3</v>
      </c>
      <c r="M98" s="111">
        <v>3</v>
      </c>
      <c r="N98" s="111">
        <v>0</v>
      </c>
      <c r="O98" s="64">
        <f t="shared" si="4"/>
        <v>1</v>
      </c>
      <c r="P98" s="65">
        <f t="shared" si="5"/>
        <v>0.19266055045871561</v>
      </c>
      <c r="Q98" s="65">
        <f t="shared" si="6"/>
        <v>0.13861386138613863</v>
      </c>
      <c r="R98" s="65">
        <f t="shared" si="7"/>
        <v>0.12871287128712872</v>
      </c>
    </row>
    <row r="99" spans="1:18" ht="14.25" customHeight="1" x14ac:dyDescent="0.2">
      <c r="A99" s="49" t="s">
        <v>247</v>
      </c>
      <c r="B99" s="110">
        <v>19</v>
      </c>
      <c r="C99" s="111">
        <v>2</v>
      </c>
      <c r="D99" s="111">
        <v>5</v>
      </c>
      <c r="E99" s="111">
        <v>0</v>
      </c>
      <c r="F99" s="111">
        <v>0</v>
      </c>
      <c r="G99" s="111">
        <v>0</v>
      </c>
      <c r="H99" s="111">
        <v>1</v>
      </c>
      <c r="I99" s="111">
        <v>1</v>
      </c>
      <c r="J99" s="111">
        <v>2</v>
      </c>
      <c r="K99" s="111">
        <v>4</v>
      </c>
      <c r="L99" s="111">
        <v>0</v>
      </c>
      <c r="M99" s="111">
        <v>0</v>
      </c>
      <c r="N99" s="111">
        <v>1</v>
      </c>
      <c r="O99" s="64" t="str">
        <f t="shared" si="4"/>
        <v>N/A</v>
      </c>
      <c r="P99" s="65">
        <f t="shared" si="5"/>
        <v>0.36363636363636365</v>
      </c>
      <c r="Q99" s="65">
        <f t="shared" si="6"/>
        <v>0.26315789473684209</v>
      </c>
      <c r="R99" s="65">
        <f t="shared" si="7"/>
        <v>0.26315789473684209</v>
      </c>
    </row>
    <row r="100" spans="1:18" ht="14.25" customHeight="1" x14ac:dyDescent="0.2">
      <c r="A100" s="63" t="s">
        <v>497</v>
      </c>
      <c r="B100" s="110">
        <v>65</v>
      </c>
      <c r="C100" s="111">
        <v>19</v>
      </c>
      <c r="D100" s="111">
        <v>11</v>
      </c>
      <c r="E100" s="111">
        <v>1</v>
      </c>
      <c r="F100" s="111">
        <v>0</v>
      </c>
      <c r="G100" s="111">
        <v>0</v>
      </c>
      <c r="H100" s="111">
        <v>6</v>
      </c>
      <c r="I100" s="111">
        <v>4</v>
      </c>
      <c r="J100" s="111">
        <v>14</v>
      </c>
      <c r="K100" s="111">
        <v>22</v>
      </c>
      <c r="L100" s="111">
        <v>16</v>
      </c>
      <c r="M100" s="111">
        <v>16</v>
      </c>
      <c r="N100" s="111">
        <v>6</v>
      </c>
      <c r="O100" s="64">
        <f t="shared" si="4"/>
        <v>1</v>
      </c>
      <c r="P100" s="65">
        <f t="shared" si="5"/>
        <v>0.36470588235294116</v>
      </c>
      <c r="Q100" s="65">
        <f t="shared" si="6"/>
        <v>0.18461538461538463</v>
      </c>
      <c r="R100" s="65">
        <f t="shared" si="7"/>
        <v>0.16923076923076924</v>
      </c>
    </row>
    <row r="101" spans="1:18" ht="14.25" customHeight="1" x14ac:dyDescent="0.2">
      <c r="A101" s="49" t="s">
        <v>277</v>
      </c>
      <c r="B101" s="110">
        <v>299</v>
      </c>
      <c r="C101" s="111">
        <v>45</v>
      </c>
      <c r="D101" s="111">
        <v>76</v>
      </c>
      <c r="E101" s="111">
        <v>10</v>
      </c>
      <c r="F101" s="111">
        <v>0</v>
      </c>
      <c r="G101" s="111">
        <v>0</v>
      </c>
      <c r="H101" s="111">
        <v>30</v>
      </c>
      <c r="I101" s="111">
        <v>14</v>
      </c>
      <c r="J101" s="111">
        <v>44</v>
      </c>
      <c r="K101" s="111">
        <v>49</v>
      </c>
      <c r="L101" s="111">
        <v>29</v>
      </c>
      <c r="M101" s="111">
        <v>32</v>
      </c>
      <c r="N101" s="111">
        <v>2</v>
      </c>
      <c r="O101" s="64">
        <f t="shared" ref="O101:O109" si="8">+IFERROR(L101/M101,"N/A")</f>
        <v>0.90625</v>
      </c>
      <c r="P101" s="65">
        <f t="shared" ref="P101:P109" si="9">+IFERROR((J101+D101+N101)/(B101+J101+N101),"N/A")</f>
        <v>0.3536231884057971</v>
      </c>
      <c r="Q101" s="65">
        <f t="shared" ref="Q101:Q109" si="10">+IFERROR((D101+(E101*1)+(F101*2)+(G101*3))/B101,"N/A")</f>
        <v>0.28762541806020064</v>
      </c>
      <c r="R101" s="65">
        <f t="shared" ref="R101:R109" si="11">+IFERROR(D101/B101,"N/A")</f>
        <v>0.25418060200668896</v>
      </c>
    </row>
    <row r="102" spans="1:18" ht="14.25" customHeight="1" x14ac:dyDescent="0.2">
      <c r="A102" s="49" t="s">
        <v>307</v>
      </c>
      <c r="B102" s="110">
        <v>233</v>
      </c>
      <c r="C102" s="111">
        <v>40</v>
      </c>
      <c r="D102" s="111">
        <v>67</v>
      </c>
      <c r="E102" s="111">
        <v>21</v>
      </c>
      <c r="F102" s="111">
        <v>2</v>
      </c>
      <c r="G102" s="111">
        <v>1</v>
      </c>
      <c r="H102" s="111">
        <v>53</v>
      </c>
      <c r="I102" s="111">
        <v>7</v>
      </c>
      <c r="J102" s="111">
        <v>36</v>
      </c>
      <c r="K102" s="111">
        <v>52</v>
      </c>
      <c r="L102" s="111">
        <v>29</v>
      </c>
      <c r="M102" s="111">
        <v>31</v>
      </c>
      <c r="N102" s="111">
        <v>3</v>
      </c>
      <c r="O102" s="64">
        <f t="shared" si="8"/>
        <v>0.93548387096774188</v>
      </c>
      <c r="P102" s="65">
        <f t="shared" si="9"/>
        <v>0.38970588235294118</v>
      </c>
      <c r="Q102" s="65">
        <f t="shared" si="10"/>
        <v>0.40772532188841204</v>
      </c>
      <c r="R102" s="65">
        <f t="shared" si="11"/>
        <v>0.28755364806866951</v>
      </c>
    </row>
    <row r="103" spans="1:18" ht="14.25" customHeight="1" x14ac:dyDescent="0.2">
      <c r="A103" s="49" t="s">
        <v>235</v>
      </c>
      <c r="B103" s="110">
        <v>7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2</v>
      </c>
      <c r="L103" s="111">
        <v>0</v>
      </c>
      <c r="M103" s="111">
        <v>0</v>
      </c>
      <c r="N103" s="111">
        <v>1</v>
      </c>
      <c r="O103" s="64" t="str">
        <f t="shared" si="8"/>
        <v>N/A</v>
      </c>
      <c r="P103" s="65">
        <f t="shared" si="9"/>
        <v>0.125</v>
      </c>
      <c r="Q103" s="65">
        <f t="shared" si="10"/>
        <v>0</v>
      </c>
      <c r="R103" s="65">
        <f t="shared" si="11"/>
        <v>0</v>
      </c>
    </row>
    <row r="104" spans="1:18" ht="14.25" customHeight="1" x14ac:dyDescent="0.2">
      <c r="A104" s="49" t="s">
        <v>308</v>
      </c>
      <c r="B104" s="110">
        <v>97</v>
      </c>
      <c r="C104" s="111">
        <v>11</v>
      </c>
      <c r="D104" s="111">
        <v>14</v>
      </c>
      <c r="E104" s="111">
        <v>2</v>
      </c>
      <c r="F104" s="111">
        <v>0</v>
      </c>
      <c r="G104" s="111">
        <v>0</v>
      </c>
      <c r="H104" s="111">
        <v>12</v>
      </c>
      <c r="I104" s="111">
        <v>8</v>
      </c>
      <c r="J104" s="111">
        <v>16</v>
      </c>
      <c r="K104" s="111">
        <v>15</v>
      </c>
      <c r="L104" s="111">
        <v>2</v>
      </c>
      <c r="M104" s="111">
        <v>2</v>
      </c>
      <c r="N104" s="111">
        <v>2</v>
      </c>
      <c r="O104" s="64">
        <f t="shared" si="8"/>
        <v>1</v>
      </c>
      <c r="P104" s="65">
        <f t="shared" si="9"/>
        <v>0.27826086956521739</v>
      </c>
      <c r="Q104" s="65">
        <f t="shared" si="10"/>
        <v>0.16494845360824742</v>
      </c>
      <c r="R104" s="65">
        <f t="shared" si="11"/>
        <v>0.14432989690721648</v>
      </c>
    </row>
    <row r="105" spans="1:18" ht="14.25" customHeight="1" x14ac:dyDescent="0.2">
      <c r="A105" s="49" t="s">
        <v>275</v>
      </c>
      <c r="B105" s="110">
        <v>472</v>
      </c>
      <c r="C105" s="111">
        <v>49</v>
      </c>
      <c r="D105" s="111">
        <v>147</v>
      </c>
      <c r="E105" s="111">
        <v>32</v>
      </c>
      <c r="F105" s="111">
        <v>3</v>
      </c>
      <c r="G105" s="111">
        <v>8</v>
      </c>
      <c r="H105" s="111">
        <v>111</v>
      </c>
      <c r="I105" s="112">
        <v>17</v>
      </c>
      <c r="J105" s="111">
        <v>52</v>
      </c>
      <c r="K105" s="111">
        <v>37</v>
      </c>
      <c r="L105" s="111">
        <v>9</v>
      </c>
      <c r="M105" s="111">
        <v>11</v>
      </c>
      <c r="N105" s="111">
        <v>8</v>
      </c>
      <c r="O105" s="64">
        <f t="shared" si="8"/>
        <v>0.81818181818181823</v>
      </c>
      <c r="P105" s="65">
        <f t="shared" si="9"/>
        <v>0.38909774436090228</v>
      </c>
      <c r="Q105" s="65">
        <f t="shared" si="10"/>
        <v>0.44279661016949151</v>
      </c>
      <c r="R105" s="65">
        <f t="shared" si="11"/>
        <v>0.3114406779661017</v>
      </c>
    </row>
    <row r="106" spans="1:18" ht="14.25" customHeight="1" x14ac:dyDescent="0.2">
      <c r="A106" s="49" t="s">
        <v>309</v>
      </c>
      <c r="B106" s="110">
        <v>262</v>
      </c>
      <c r="C106" s="111">
        <v>21</v>
      </c>
      <c r="D106" s="111">
        <v>93</v>
      </c>
      <c r="E106" s="111">
        <v>25</v>
      </c>
      <c r="F106" s="111">
        <v>4</v>
      </c>
      <c r="G106" s="111">
        <v>9</v>
      </c>
      <c r="H106" s="111">
        <v>77</v>
      </c>
      <c r="I106" s="111">
        <v>5</v>
      </c>
      <c r="J106" s="111">
        <v>39</v>
      </c>
      <c r="K106" s="111">
        <v>27</v>
      </c>
      <c r="L106" s="111">
        <v>3</v>
      </c>
      <c r="M106" s="111">
        <v>3</v>
      </c>
      <c r="N106" s="111">
        <v>10</v>
      </c>
      <c r="O106" s="64">
        <f t="shared" si="8"/>
        <v>1</v>
      </c>
      <c r="P106" s="65">
        <f t="shared" si="9"/>
        <v>0.45659163987138263</v>
      </c>
      <c r="Q106" s="65">
        <f t="shared" si="10"/>
        <v>0.58396946564885499</v>
      </c>
      <c r="R106" s="65">
        <f t="shared" si="11"/>
        <v>0.35496183206106868</v>
      </c>
    </row>
    <row r="107" spans="1:18" ht="14.25" customHeight="1" x14ac:dyDescent="0.2">
      <c r="A107" s="49" t="s">
        <v>288</v>
      </c>
      <c r="B107" s="110">
        <v>5</v>
      </c>
      <c r="C107" s="111">
        <v>1</v>
      </c>
      <c r="D107" s="111">
        <v>1</v>
      </c>
      <c r="E107" s="111">
        <v>0</v>
      </c>
      <c r="F107" s="111">
        <v>0</v>
      </c>
      <c r="G107" s="111">
        <v>0</v>
      </c>
      <c r="H107" s="111">
        <v>0</v>
      </c>
      <c r="I107" s="111">
        <v>0</v>
      </c>
      <c r="J107" s="111">
        <v>1</v>
      </c>
      <c r="K107" s="111">
        <v>3</v>
      </c>
      <c r="L107" s="111">
        <v>0</v>
      </c>
      <c r="M107" s="111">
        <v>0</v>
      </c>
      <c r="N107" s="111">
        <v>0</v>
      </c>
      <c r="O107" s="64" t="str">
        <f t="shared" si="8"/>
        <v>N/A</v>
      </c>
      <c r="P107" s="65">
        <f t="shared" si="9"/>
        <v>0.33333333333333331</v>
      </c>
      <c r="Q107" s="65">
        <f t="shared" si="10"/>
        <v>0.2</v>
      </c>
      <c r="R107" s="65">
        <f t="shared" si="11"/>
        <v>0.2</v>
      </c>
    </row>
    <row r="108" spans="1:18" ht="14.25" customHeight="1" x14ac:dyDescent="0.2">
      <c r="A108" s="63" t="s">
        <v>418</v>
      </c>
      <c r="B108" s="110">
        <v>156</v>
      </c>
      <c r="C108" s="111">
        <v>43</v>
      </c>
      <c r="D108" s="111">
        <v>38</v>
      </c>
      <c r="E108" s="111">
        <v>7</v>
      </c>
      <c r="F108" s="111">
        <v>1</v>
      </c>
      <c r="G108" s="111">
        <v>1</v>
      </c>
      <c r="H108" s="111">
        <v>31</v>
      </c>
      <c r="I108" s="111">
        <v>6</v>
      </c>
      <c r="J108" s="111">
        <v>27</v>
      </c>
      <c r="K108" s="111">
        <v>35</v>
      </c>
      <c r="L108" s="111">
        <v>22</v>
      </c>
      <c r="M108" s="111">
        <v>24</v>
      </c>
      <c r="N108" s="111">
        <v>2</v>
      </c>
      <c r="O108" s="64">
        <f t="shared" si="8"/>
        <v>0.91666666666666663</v>
      </c>
      <c r="P108" s="65">
        <f t="shared" si="9"/>
        <v>0.36216216216216218</v>
      </c>
      <c r="Q108" s="65">
        <f t="shared" si="10"/>
        <v>0.32051282051282054</v>
      </c>
      <c r="R108" s="65">
        <f t="shared" si="11"/>
        <v>0.24358974358974358</v>
      </c>
    </row>
    <row r="109" spans="1:18" ht="14.25" customHeight="1" x14ac:dyDescent="0.2">
      <c r="A109" s="63" t="s">
        <v>557</v>
      </c>
      <c r="B109" s="110">
        <v>16</v>
      </c>
      <c r="C109" s="111">
        <v>0</v>
      </c>
      <c r="D109" s="111">
        <v>4</v>
      </c>
      <c r="E109" s="111">
        <v>0</v>
      </c>
      <c r="F109" s="111">
        <v>0</v>
      </c>
      <c r="G109" s="111">
        <v>0</v>
      </c>
      <c r="H109" s="111">
        <v>3</v>
      </c>
      <c r="I109" s="111">
        <v>0</v>
      </c>
      <c r="J109" s="111">
        <v>0</v>
      </c>
      <c r="K109" s="111">
        <v>3</v>
      </c>
      <c r="L109" s="111">
        <v>1</v>
      </c>
      <c r="M109" s="111">
        <v>1</v>
      </c>
      <c r="N109" s="111">
        <v>0</v>
      </c>
      <c r="O109" s="64">
        <f t="shared" si="8"/>
        <v>1</v>
      </c>
      <c r="P109" s="65">
        <f t="shared" si="9"/>
        <v>0.25</v>
      </c>
      <c r="Q109" s="65">
        <f t="shared" si="10"/>
        <v>0.25</v>
      </c>
      <c r="R109" s="65">
        <f t="shared" si="11"/>
        <v>0.25</v>
      </c>
    </row>
    <row r="110" spans="1:18" ht="14.25" customHeight="1" x14ac:dyDescent="0.2">
      <c r="A110" s="63" t="s">
        <v>564</v>
      </c>
      <c r="B110" s="110">
        <v>12</v>
      </c>
      <c r="C110" s="111">
        <v>3</v>
      </c>
      <c r="D110" s="111">
        <v>1</v>
      </c>
      <c r="E110" s="111">
        <v>0</v>
      </c>
      <c r="F110" s="111">
        <v>0</v>
      </c>
      <c r="G110" s="111">
        <v>0</v>
      </c>
      <c r="H110" s="111">
        <v>1</v>
      </c>
      <c r="I110" s="111">
        <v>0</v>
      </c>
      <c r="J110" s="111">
        <v>1</v>
      </c>
      <c r="K110" s="111">
        <v>3</v>
      </c>
      <c r="L110" s="111">
        <v>2</v>
      </c>
      <c r="M110" s="111">
        <v>2</v>
      </c>
      <c r="N110" s="111">
        <v>1</v>
      </c>
      <c r="O110" s="64">
        <f t="shared" ref="O110:O122" si="12">+IFERROR(L110/M110,"N/A")</f>
        <v>1</v>
      </c>
      <c r="P110" s="65">
        <f t="shared" ref="P110:P122" si="13">+IFERROR((J110+D110+N110)/(B110+J110+N110),"N/A")</f>
        <v>0.21428571428571427</v>
      </c>
      <c r="Q110" s="65">
        <f t="shared" ref="Q110:Q122" si="14">+IFERROR((D110+(E110*1)+(F110*2)+(G110*3))/B110,"N/A")</f>
        <v>8.3333333333333329E-2</v>
      </c>
      <c r="R110" s="65">
        <f t="shared" ref="R110:R122" si="15">+IFERROR(D110/B110,"N/A")</f>
        <v>8.3333333333333329E-2</v>
      </c>
    </row>
    <row r="111" spans="1:18" ht="14.25" customHeight="1" x14ac:dyDescent="0.2">
      <c r="A111" s="49" t="s">
        <v>300</v>
      </c>
      <c r="B111" s="110">
        <v>2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1</v>
      </c>
      <c r="I111" s="111">
        <v>0</v>
      </c>
      <c r="J111" s="111">
        <v>0</v>
      </c>
      <c r="K111" s="111">
        <v>1</v>
      </c>
      <c r="L111" s="111">
        <v>0</v>
      </c>
      <c r="M111" s="111">
        <v>0</v>
      </c>
      <c r="N111" s="111">
        <v>0</v>
      </c>
      <c r="O111" s="64" t="str">
        <f t="shared" si="12"/>
        <v>N/A</v>
      </c>
      <c r="P111" s="65">
        <f t="shared" si="13"/>
        <v>0</v>
      </c>
      <c r="Q111" s="65">
        <f t="shared" si="14"/>
        <v>0</v>
      </c>
      <c r="R111" s="65">
        <f t="shared" si="15"/>
        <v>0</v>
      </c>
    </row>
    <row r="112" spans="1:18" ht="14.25" customHeight="1" x14ac:dyDescent="0.2">
      <c r="A112" s="63" t="s">
        <v>535</v>
      </c>
      <c r="B112" s="110">
        <v>0</v>
      </c>
      <c r="C112" s="111">
        <v>1</v>
      </c>
      <c r="D112" s="111">
        <v>0</v>
      </c>
      <c r="E112" s="111">
        <v>0</v>
      </c>
      <c r="F112" s="111">
        <v>0</v>
      </c>
      <c r="G112" s="111">
        <v>0</v>
      </c>
      <c r="H112" s="111">
        <v>0</v>
      </c>
      <c r="I112" s="111">
        <v>0</v>
      </c>
      <c r="J112" s="111">
        <v>0</v>
      </c>
      <c r="K112" s="111">
        <v>0</v>
      </c>
      <c r="L112" s="111">
        <v>0</v>
      </c>
      <c r="M112" s="111">
        <v>0</v>
      </c>
      <c r="N112" s="111">
        <v>0</v>
      </c>
      <c r="O112" s="64" t="str">
        <f t="shared" si="12"/>
        <v>N/A</v>
      </c>
      <c r="P112" s="65" t="str">
        <f t="shared" si="13"/>
        <v>N/A</v>
      </c>
      <c r="Q112" s="65" t="str">
        <f t="shared" si="14"/>
        <v>N/A</v>
      </c>
      <c r="R112" s="65" t="str">
        <f t="shared" si="15"/>
        <v>N/A</v>
      </c>
    </row>
    <row r="113" spans="1:20" ht="14.25" customHeight="1" x14ac:dyDescent="0.2">
      <c r="A113" s="49" t="s">
        <v>310</v>
      </c>
      <c r="B113" s="110">
        <v>175</v>
      </c>
      <c r="C113" s="111">
        <v>45</v>
      </c>
      <c r="D113" s="111">
        <v>49</v>
      </c>
      <c r="E113" s="111">
        <v>9</v>
      </c>
      <c r="F113" s="111">
        <v>0</v>
      </c>
      <c r="G113" s="111">
        <v>2</v>
      </c>
      <c r="H113" s="111">
        <v>34</v>
      </c>
      <c r="I113" s="111">
        <v>5</v>
      </c>
      <c r="J113" s="111">
        <v>42</v>
      </c>
      <c r="K113" s="111">
        <v>40</v>
      </c>
      <c r="L113" s="111">
        <v>10</v>
      </c>
      <c r="M113" s="111">
        <v>16</v>
      </c>
      <c r="N113" s="111">
        <v>0</v>
      </c>
      <c r="O113" s="64">
        <f t="shared" si="12"/>
        <v>0.625</v>
      </c>
      <c r="P113" s="65">
        <f t="shared" si="13"/>
        <v>0.41935483870967744</v>
      </c>
      <c r="Q113" s="65">
        <f t="shared" si="14"/>
        <v>0.36571428571428571</v>
      </c>
      <c r="R113" s="65">
        <f t="shared" si="15"/>
        <v>0.28000000000000003</v>
      </c>
      <c r="T113" s="54"/>
    </row>
    <row r="114" spans="1:20" ht="14.25" customHeight="1" x14ac:dyDescent="0.2">
      <c r="A114" s="63" t="s">
        <v>472</v>
      </c>
      <c r="B114" s="110">
        <v>2</v>
      </c>
      <c r="C114" s="111">
        <v>0</v>
      </c>
      <c r="D114" s="111">
        <v>0</v>
      </c>
      <c r="E114" s="111">
        <v>0</v>
      </c>
      <c r="F114" s="111">
        <v>0</v>
      </c>
      <c r="G114" s="111">
        <v>0</v>
      </c>
      <c r="H114" s="111">
        <v>0</v>
      </c>
      <c r="I114" s="111">
        <v>0</v>
      </c>
      <c r="J114" s="111">
        <v>0</v>
      </c>
      <c r="K114" s="111">
        <v>2</v>
      </c>
      <c r="L114" s="111">
        <v>0</v>
      </c>
      <c r="M114" s="111">
        <v>0</v>
      </c>
      <c r="N114" s="111">
        <v>0</v>
      </c>
      <c r="O114" s="64" t="str">
        <f t="shared" si="12"/>
        <v>N/A</v>
      </c>
      <c r="P114" s="65">
        <f t="shared" si="13"/>
        <v>0</v>
      </c>
      <c r="Q114" s="65">
        <f t="shared" si="14"/>
        <v>0</v>
      </c>
      <c r="R114" s="65">
        <f t="shared" si="15"/>
        <v>0</v>
      </c>
    </row>
    <row r="115" spans="1:20" ht="14.25" customHeight="1" x14ac:dyDescent="0.2">
      <c r="A115" s="49" t="s">
        <v>259</v>
      </c>
      <c r="B115" s="110">
        <v>57</v>
      </c>
      <c r="C115" s="111">
        <v>15</v>
      </c>
      <c r="D115" s="111">
        <v>15</v>
      </c>
      <c r="E115" s="111">
        <v>0</v>
      </c>
      <c r="F115" s="111">
        <v>0</v>
      </c>
      <c r="G115" s="111">
        <v>0</v>
      </c>
      <c r="H115" s="111">
        <v>6</v>
      </c>
      <c r="I115" s="111">
        <v>1</v>
      </c>
      <c r="J115" s="111">
        <v>11</v>
      </c>
      <c r="K115" s="111">
        <v>17</v>
      </c>
      <c r="L115" s="111">
        <v>1</v>
      </c>
      <c r="M115" s="111">
        <v>1</v>
      </c>
      <c r="N115" s="111">
        <v>1</v>
      </c>
      <c r="O115" s="64">
        <f t="shared" si="12"/>
        <v>1</v>
      </c>
      <c r="P115" s="65">
        <f t="shared" si="13"/>
        <v>0.39130434782608697</v>
      </c>
      <c r="Q115" s="65">
        <f t="shared" si="14"/>
        <v>0.26315789473684209</v>
      </c>
      <c r="R115" s="65">
        <f t="shared" si="15"/>
        <v>0.26315789473684209</v>
      </c>
    </row>
    <row r="116" spans="1:20" ht="14.25" customHeight="1" x14ac:dyDescent="0.2">
      <c r="A116" s="63" t="s">
        <v>407</v>
      </c>
      <c r="B116" s="110">
        <v>424</v>
      </c>
      <c r="C116" s="112">
        <v>147</v>
      </c>
      <c r="D116" s="111">
        <v>157</v>
      </c>
      <c r="E116" s="111">
        <v>15</v>
      </c>
      <c r="F116" s="112">
        <v>14</v>
      </c>
      <c r="G116" s="111">
        <v>4</v>
      </c>
      <c r="H116" s="111">
        <v>94</v>
      </c>
      <c r="I116" s="111">
        <v>15</v>
      </c>
      <c r="J116" s="112">
        <v>91</v>
      </c>
      <c r="K116" s="111">
        <v>33</v>
      </c>
      <c r="L116" s="112">
        <v>81</v>
      </c>
      <c r="M116" s="112">
        <v>95</v>
      </c>
      <c r="N116" s="111">
        <v>6</v>
      </c>
      <c r="O116" s="64">
        <f t="shared" si="12"/>
        <v>0.85263157894736841</v>
      </c>
      <c r="P116" s="65">
        <f t="shared" si="13"/>
        <v>0.4875239923224568</v>
      </c>
      <c r="Q116" s="65">
        <f t="shared" si="14"/>
        <v>0.5</v>
      </c>
      <c r="R116" s="65">
        <f t="shared" si="15"/>
        <v>0.37028301886792453</v>
      </c>
    </row>
    <row r="117" spans="1:20" ht="14.25" customHeight="1" x14ac:dyDescent="0.2">
      <c r="A117" s="63" t="s">
        <v>478</v>
      </c>
      <c r="B117" s="110">
        <v>227</v>
      </c>
      <c r="C117" s="111">
        <v>63</v>
      </c>
      <c r="D117" s="111">
        <v>69</v>
      </c>
      <c r="E117" s="111">
        <v>13</v>
      </c>
      <c r="F117" s="111">
        <v>0</v>
      </c>
      <c r="G117" s="111">
        <v>2</v>
      </c>
      <c r="H117" s="111">
        <v>37</v>
      </c>
      <c r="I117" s="111">
        <v>12</v>
      </c>
      <c r="J117" s="111">
        <v>43</v>
      </c>
      <c r="K117" s="111">
        <v>27</v>
      </c>
      <c r="L117" s="111">
        <v>31</v>
      </c>
      <c r="M117" s="111">
        <v>38</v>
      </c>
      <c r="N117" s="111">
        <v>15</v>
      </c>
      <c r="O117" s="64">
        <f t="shared" si="12"/>
        <v>0.81578947368421051</v>
      </c>
      <c r="P117" s="65">
        <f t="shared" si="13"/>
        <v>0.4456140350877193</v>
      </c>
      <c r="Q117" s="65">
        <f t="shared" si="14"/>
        <v>0.38766519823788548</v>
      </c>
      <c r="R117" s="65">
        <f t="shared" si="15"/>
        <v>0.30396475770925108</v>
      </c>
    </row>
    <row r="118" spans="1:20" ht="14.25" customHeight="1" x14ac:dyDescent="0.2">
      <c r="A118" s="49" t="s">
        <v>287</v>
      </c>
      <c r="B118" s="110">
        <v>25</v>
      </c>
      <c r="C118" s="111">
        <v>25</v>
      </c>
      <c r="D118" s="111">
        <v>3</v>
      </c>
      <c r="E118" s="111">
        <v>0</v>
      </c>
      <c r="F118" s="111">
        <v>0</v>
      </c>
      <c r="G118" s="111">
        <v>0</v>
      </c>
      <c r="H118" s="111">
        <v>3</v>
      </c>
      <c r="I118" s="111">
        <v>1</v>
      </c>
      <c r="J118" s="111">
        <v>5</v>
      </c>
      <c r="K118" s="111">
        <v>10</v>
      </c>
      <c r="L118" s="111">
        <v>7</v>
      </c>
      <c r="M118" s="111">
        <v>10</v>
      </c>
      <c r="N118" s="111">
        <v>0</v>
      </c>
      <c r="O118" s="64">
        <f t="shared" si="12"/>
        <v>0.7</v>
      </c>
      <c r="P118" s="65">
        <f t="shared" si="13"/>
        <v>0.26666666666666666</v>
      </c>
      <c r="Q118" s="65">
        <f t="shared" si="14"/>
        <v>0.12</v>
      </c>
      <c r="R118" s="65">
        <f t="shared" si="15"/>
        <v>0.12</v>
      </c>
    </row>
    <row r="119" spans="1:20" ht="14.25" customHeight="1" x14ac:dyDescent="0.2">
      <c r="A119" s="63" t="s">
        <v>381</v>
      </c>
      <c r="B119" s="110">
        <v>10</v>
      </c>
      <c r="C119" s="111">
        <v>10</v>
      </c>
      <c r="D119" s="111">
        <v>2</v>
      </c>
      <c r="E119" s="111">
        <v>1</v>
      </c>
      <c r="F119" s="111">
        <v>0</v>
      </c>
      <c r="G119" s="111">
        <v>0</v>
      </c>
      <c r="H119" s="111">
        <v>0</v>
      </c>
      <c r="I119" s="111">
        <v>0</v>
      </c>
      <c r="J119" s="111">
        <v>1</v>
      </c>
      <c r="K119" s="111">
        <v>2</v>
      </c>
      <c r="L119" s="111">
        <v>2</v>
      </c>
      <c r="M119" s="111">
        <v>2</v>
      </c>
      <c r="N119" s="111">
        <v>0</v>
      </c>
      <c r="O119" s="64">
        <f t="shared" si="12"/>
        <v>1</v>
      </c>
      <c r="P119" s="65">
        <f t="shared" si="13"/>
        <v>0.27272727272727271</v>
      </c>
      <c r="Q119" s="65">
        <f t="shared" si="14"/>
        <v>0.3</v>
      </c>
      <c r="R119" s="65">
        <f t="shared" si="15"/>
        <v>0.2</v>
      </c>
      <c r="T119" s="85"/>
    </row>
    <row r="120" spans="1:20" ht="14.25" customHeight="1" x14ac:dyDescent="0.2">
      <c r="A120" s="49" t="s">
        <v>242</v>
      </c>
      <c r="B120" s="113">
        <v>494</v>
      </c>
      <c r="C120" s="111">
        <v>89</v>
      </c>
      <c r="D120" s="111">
        <v>169</v>
      </c>
      <c r="E120" s="111">
        <v>28</v>
      </c>
      <c r="F120" s="111">
        <v>5</v>
      </c>
      <c r="G120" s="111">
        <v>2</v>
      </c>
      <c r="H120" s="111">
        <v>96</v>
      </c>
      <c r="I120" s="112">
        <v>17</v>
      </c>
      <c r="J120" s="111">
        <v>37</v>
      </c>
      <c r="K120" s="111">
        <v>71</v>
      </c>
      <c r="L120" s="111">
        <v>38</v>
      </c>
      <c r="M120" s="111">
        <v>40</v>
      </c>
      <c r="N120" s="111">
        <v>3</v>
      </c>
      <c r="O120" s="64">
        <f t="shared" si="12"/>
        <v>0.95</v>
      </c>
      <c r="P120" s="65">
        <f t="shared" si="13"/>
        <v>0.39138576779026218</v>
      </c>
      <c r="Q120" s="65">
        <f t="shared" si="14"/>
        <v>0.43117408906882593</v>
      </c>
      <c r="R120" s="65">
        <f t="shared" si="15"/>
        <v>0.34210526315789475</v>
      </c>
    </row>
    <row r="121" spans="1:20" ht="14.25" customHeight="1" x14ac:dyDescent="0.2">
      <c r="A121" s="63" t="s">
        <v>529</v>
      </c>
      <c r="B121" s="110">
        <v>121</v>
      </c>
      <c r="C121" s="111">
        <v>29</v>
      </c>
      <c r="D121" s="111">
        <v>27</v>
      </c>
      <c r="E121" s="111">
        <v>7</v>
      </c>
      <c r="F121" s="111">
        <v>1</v>
      </c>
      <c r="G121" s="111">
        <v>0</v>
      </c>
      <c r="H121" s="111">
        <v>8</v>
      </c>
      <c r="I121" s="111">
        <v>8</v>
      </c>
      <c r="J121" s="111">
        <v>13</v>
      </c>
      <c r="K121" s="111">
        <v>20</v>
      </c>
      <c r="L121" s="111">
        <v>10</v>
      </c>
      <c r="M121" s="111">
        <v>12</v>
      </c>
      <c r="N121" s="111">
        <v>4</v>
      </c>
      <c r="O121" s="64">
        <f t="shared" si="12"/>
        <v>0.83333333333333337</v>
      </c>
      <c r="P121" s="65">
        <f t="shared" si="13"/>
        <v>0.3188405797101449</v>
      </c>
      <c r="Q121" s="65">
        <f t="shared" si="14"/>
        <v>0.2975206611570248</v>
      </c>
      <c r="R121" s="65">
        <f t="shared" si="15"/>
        <v>0.2231404958677686</v>
      </c>
    </row>
    <row r="122" spans="1:20" ht="14.25" customHeight="1" x14ac:dyDescent="0.2">
      <c r="A122" s="63" t="s">
        <v>527</v>
      </c>
      <c r="B122" s="110">
        <v>154</v>
      </c>
      <c r="C122" s="111">
        <v>47</v>
      </c>
      <c r="D122" s="111">
        <v>40</v>
      </c>
      <c r="E122" s="111">
        <v>1</v>
      </c>
      <c r="F122" s="111">
        <v>1</v>
      </c>
      <c r="G122" s="111">
        <v>0</v>
      </c>
      <c r="H122" s="111">
        <v>23</v>
      </c>
      <c r="I122" s="111">
        <v>6</v>
      </c>
      <c r="J122" s="111">
        <v>43</v>
      </c>
      <c r="K122" s="111">
        <v>35</v>
      </c>
      <c r="L122" s="111">
        <v>38</v>
      </c>
      <c r="M122" s="111">
        <v>44</v>
      </c>
      <c r="N122" s="111">
        <v>3</v>
      </c>
      <c r="O122" s="64">
        <f t="shared" si="12"/>
        <v>0.86363636363636365</v>
      </c>
      <c r="P122" s="65">
        <f t="shared" si="13"/>
        <v>0.43</v>
      </c>
      <c r="Q122" s="65">
        <f t="shared" si="14"/>
        <v>0.2792207792207792</v>
      </c>
      <c r="R122" s="65">
        <f t="shared" si="15"/>
        <v>0.25974025974025972</v>
      </c>
    </row>
    <row r="123" spans="1:20" ht="14.25" customHeight="1" x14ac:dyDescent="0.2">
      <c r="A123" s="63" t="s">
        <v>471</v>
      </c>
      <c r="B123" s="110">
        <v>2</v>
      </c>
      <c r="C123" s="111">
        <v>2</v>
      </c>
      <c r="D123" s="111">
        <v>0</v>
      </c>
      <c r="E123" s="111">
        <v>0</v>
      </c>
      <c r="F123" s="111">
        <v>0</v>
      </c>
      <c r="G123" s="111">
        <v>0</v>
      </c>
      <c r="H123" s="111">
        <v>1</v>
      </c>
      <c r="I123" s="111">
        <v>0</v>
      </c>
      <c r="J123" s="111">
        <v>1</v>
      </c>
      <c r="K123" s="111">
        <v>1</v>
      </c>
      <c r="L123" s="111">
        <v>1</v>
      </c>
      <c r="M123" s="111">
        <v>1</v>
      </c>
      <c r="N123" s="111">
        <v>0</v>
      </c>
      <c r="O123" s="64">
        <f t="shared" ref="O123:O134" si="16">+IFERROR(L123/M123,"N/A")</f>
        <v>1</v>
      </c>
      <c r="P123" s="65">
        <f t="shared" ref="P123:P134" si="17">+IFERROR((J123+D123+N123)/(B123+J123+N123),"N/A")</f>
        <v>0.33333333333333331</v>
      </c>
      <c r="Q123" s="65">
        <f t="shared" ref="Q123:Q134" si="18">+IFERROR((D123+(E123*1)+(F123*2)+(G123*3))/B123,"N/A")</f>
        <v>0</v>
      </c>
      <c r="R123" s="65">
        <f t="shared" ref="R123:R134" si="19">+IFERROR(D123/B123,"N/A")</f>
        <v>0</v>
      </c>
    </row>
    <row r="124" spans="1:20" ht="14.25" customHeight="1" x14ac:dyDescent="0.2">
      <c r="A124" s="49" t="s">
        <v>232</v>
      </c>
      <c r="B124" s="110">
        <v>10</v>
      </c>
      <c r="C124" s="111">
        <v>1</v>
      </c>
      <c r="D124" s="111">
        <v>3</v>
      </c>
      <c r="E124" s="111">
        <v>1</v>
      </c>
      <c r="F124" s="111">
        <v>0</v>
      </c>
      <c r="G124" s="111">
        <v>0</v>
      </c>
      <c r="H124" s="111">
        <v>3</v>
      </c>
      <c r="I124" s="111">
        <v>0</v>
      </c>
      <c r="J124" s="111">
        <v>2</v>
      </c>
      <c r="K124" s="111">
        <v>2</v>
      </c>
      <c r="L124" s="111">
        <v>0</v>
      </c>
      <c r="M124" s="111">
        <v>0</v>
      </c>
      <c r="N124" s="111">
        <v>0</v>
      </c>
      <c r="O124" s="64" t="str">
        <f t="shared" si="16"/>
        <v>N/A</v>
      </c>
      <c r="P124" s="65">
        <f t="shared" si="17"/>
        <v>0.41666666666666669</v>
      </c>
      <c r="Q124" s="65">
        <f t="shared" si="18"/>
        <v>0.4</v>
      </c>
      <c r="R124" s="65">
        <f t="shared" si="19"/>
        <v>0.3</v>
      </c>
    </row>
    <row r="125" spans="1:20" ht="14.25" customHeight="1" x14ac:dyDescent="0.2">
      <c r="A125" s="63" t="s">
        <v>532</v>
      </c>
      <c r="B125" s="110">
        <v>21</v>
      </c>
      <c r="C125" s="111">
        <v>1</v>
      </c>
      <c r="D125" s="111">
        <v>8</v>
      </c>
      <c r="E125" s="111">
        <v>1</v>
      </c>
      <c r="F125" s="111">
        <v>0</v>
      </c>
      <c r="G125" s="111">
        <v>0</v>
      </c>
      <c r="H125" s="111">
        <v>5</v>
      </c>
      <c r="I125" s="111">
        <v>0</v>
      </c>
      <c r="J125" s="111">
        <v>1</v>
      </c>
      <c r="K125" s="111">
        <v>7</v>
      </c>
      <c r="L125" s="111">
        <v>1</v>
      </c>
      <c r="M125" s="111">
        <v>1</v>
      </c>
      <c r="N125" s="111">
        <v>0</v>
      </c>
      <c r="O125" s="64">
        <f t="shared" si="16"/>
        <v>1</v>
      </c>
      <c r="P125" s="65">
        <f t="shared" si="17"/>
        <v>0.40909090909090912</v>
      </c>
      <c r="Q125" s="65">
        <f t="shared" si="18"/>
        <v>0.42857142857142855</v>
      </c>
      <c r="R125" s="65">
        <f t="shared" si="19"/>
        <v>0.38095238095238093</v>
      </c>
    </row>
    <row r="126" spans="1:20" ht="14.25" customHeight="1" x14ac:dyDescent="0.2">
      <c r="A126" s="63" t="s">
        <v>558</v>
      </c>
      <c r="B126" s="110">
        <v>106</v>
      </c>
      <c r="C126" s="111">
        <v>16</v>
      </c>
      <c r="D126" s="111">
        <v>28</v>
      </c>
      <c r="E126" s="111">
        <v>1</v>
      </c>
      <c r="F126" s="111">
        <v>1</v>
      </c>
      <c r="G126" s="111">
        <v>1</v>
      </c>
      <c r="H126" s="111">
        <v>23</v>
      </c>
      <c r="I126" s="111">
        <v>5</v>
      </c>
      <c r="J126" s="111">
        <v>11</v>
      </c>
      <c r="K126" s="111">
        <v>23</v>
      </c>
      <c r="L126" s="111">
        <v>11</v>
      </c>
      <c r="M126" s="111">
        <v>14</v>
      </c>
      <c r="N126" s="111">
        <v>6</v>
      </c>
      <c r="O126" s="64">
        <f t="shared" si="16"/>
        <v>0.7857142857142857</v>
      </c>
      <c r="P126" s="65">
        <f t="shared" si="17"/>
        <v>0.36585365853658536</v>
      </c>
      <c r="Q126" s="65">
        <f t="shared" si="18"/>
        <v>0.32075471698113206</v>
      </c>
      <c r="R126" s="65">
        <f t="shared" si="19"/>
        <v>0.26415094339622641</v>
      </c>
    </row>
    <row r="127" spans="1:20" ht="14.25" customHeight="1" x14ac:dyDescent="0.2">
      <c r="A127" s="63" t="s">
        <v>413</v>
      </c>
      <c r="B127" s="110">
        <v>233</v>
      </c>
      <c r="C127" s="111">
        <v>52</v>
      </c>
      <c r="D127" s="111">
        <v>81</v>
      </c>
      <c r="E127" s="111">
        <v>14</v>
      </c>
      <c r="F127" s="111">
        <v>3</v>
      </c>
      <c r="G127" s="111">
        <v>1</v>
      </c>
      <c r="H127" s="111">
        <v>64</v>
      </c>
      <c r="I127" s="111">
        <v>9</v>
      </c>
      <c r="J127" s="111">
        <v>40</v>
      </c>
      <c r="K127" s="111">
        <v>22</v>
      </c>
      <c r="L127" s="111">
        <v>21</v>
      </c>
      <c r="M127" s="111">
        <v>22</v>
      </c>
      <c r="N127" s="111">
        <v>12</v>
      </c>
      <c r="O127" s="64">
        <f t="shared" si="16"/>
        <v>0.95454545454545459</v>
      </c>
      <c r="P127" s="65">
        <f t="shared" si="17"/>
        <v>0.46666666666666667</v>
      </c>
      <c r="Q127" s="65">
        <f t="shared" si="18"/>
        <v>0.44635193133047213</v>
      </c>
      <c r="R127" s="65">
        <f t="shared" si="19"/>
        <v>0.34763948497854075</v>
      </c>
    </row>
    <row r="128" spans="1:20" ht="14.25" customHeight="1" x14ac:dyDescent="0.2">
      <c r="A128" s="63" t="s">
        <v>556</v>
      </c>
      <c r="B128" s="110">
        <v>257</v>
      </c>
      <c r="C128" s="111">
        <v>60</v>
      </c>
      <c r="D128" s="111">
        <v>91</v>
      </c>
      <c r="E128" s="111">
        <v>22</v>
      </c>
      <c r="F128" s="111">
        <v>6</v>
      </c>
      <c r="G128" s="111">
        <v>1</v>
      </c>
      <c r="H128" s="111">
        <v>47</v>
      </c>
      <c r="I128" s="111">
        <v>9</v>
      </c>
      <c r="J128" s="111">
        <v>33</v>
      </c>
      <c r="K128" s="111">
        <v>32</v>
      </c>
      <c r="L128" s="111">
        <v>36</v>
      </c>
      <c r="M128" s="111">
        <v>45</v>
      </c>
      <c r="N128" s="111">
        <v>10</v>
      </c>
      <c r="O128" s="64">
        <f t="shared" si="16"/>
        <v>0.8</v>
      </c>
      <c r="P128" s="65">
        <f t="shared" si="17"/>
        <v>0.44666666666666666</v>
      </c>
      <c r="Q128" s="65">
        <f t="shared" si="18"/>
        <v>0.49805447470817121</v>
      </c>
      <c r="R128" s="65">
        <f t="shared" si="19"/>
        <v>0.35408560311284049</v>
      </c>
    </row>
    <row r="129" spans="1:18" ht="14.25" customHeight="1" x14ac:dyDescent="0.2">
      <c r="A129" s="49" t="s">
        <v>255</v>
      </c>
      <c r="B129" s="110">
        <v>6</v>
      </c>
      <c r="C129" s="111">
        <v>1</v>
      </c>
      <c r="D129" s="111">
        <v>0</v>
      </c>
      <c r="E129" s="111">
        <v>0</v>
      </c>
      <c r="F129" s="111">
        <v>0</v>
      </c>
      <c r="G129" s="111">
        <v>0</v>
      </c>
      <c r="H129" s="111">
        <v>1</v>
      </c>
      <c r="I129" s="111">
        <v>1</v>
      </c>
      <c r="J129" s="111">
        <v>0</v>
      </c>
      <c r="K129" s="111">
        <v>4</v>
      </c>
      <c r="L129" s="111">
        <v>0</v>
      </c>
      <c r="M129" s="111">
        <v>0</v>
      </c>
      <c r="N129" s="111">
        <v>1</v>
      </c>
      <c r="O129" s="64" t="str">
        <f t="shared" si="16"/>
        <v>N/A</v>
      </c>
      <c r="P129" s="65">
        <f t="shared" si="17"/>
        <v>0.14285714285714285</v>
      </c>
      <c r="Q129" s="65">
        <f t="shared" si="18"/>
        <v>0</v>
      </c>
      <c r="R129" s="65">
        <f t="shared" si="19"/>
        <v>0</v>
      </c>
    </row>
    <row r="130" spans="1:18" ht="14.25" customHeight="1" x14ac:dyDescent="0.2">
      <c r="A130" s="63" t="s">
        <v>566</v>
      </c>
      <c r="B130" s="110">
        <v>39</v>
      </c>
      <c r="C130" s="111">
        <v>20</v>
      </c>
      <c r="D130" s="111">
        <v>9</v>
      </c>
      <c r="E130" s="111">
        <v>3</v>
      </c>
      <c r="F130" s="111">
        <v>0</v>
      </c>
      <c r="G130" s="111">
        <v>0</v>
      </c>
      <c r="H130" s="111">
        <v>6</v>
      </c>
      <c r="I130" s="111">
        <v>1</v>
      </c>
      <c r="J130" s="111">
        <v>4</v>
      </c>
      <c r="K130" s="111">
        <v>10</v>
      </c>
      <c r="L130" s="111">
        <v>18</v>
      </c>
      <c r="M130" s="111">
        <v>21</v>
      </c>
      <c r="N130" s="111">
        <v>0</v>
      </c>
      <c r="O130" s="64">
        <f t="shared" si="16"/>
        <v>0.8571428571428571</v>
      </c>
      <c r="P130" s="65">
        <f t="shared" si="17"/>
        <v>0.30232558139534882</v>
      </c>
      <c r="Q130" s="65">
        <f t="shared" si="18"/>
        <v>0.30769230769230771</v>
      </c>
      <c r="R130" s="65">
        <f t="shared" si="19"/>
        <v>0.23076923076923078</v>
      </c>
    </row>
    <row r="131" spans="1:18" ht="14.25" customHeight="1" x14ac:dyDescent="0.2">
      <c r="A131" s="49" t="s">
        <v>311</v>
      </c>
      <c r="B131" s="110">
        <v>68</v>
      </c>
      <c r="C131" s="111">
        <v>13</v>
      </c>
      <c r="D131" s="111">
        <v>15</v>
      </c>
      <c r="E131" s="111">
        <v>3</v>
      </c>
      <c r="F131" s="111">
        <v>0</v>
      </c>
      <c r="G131" s="111">
        <v>0</v>
      </c>
      <c r="H131" s="111">
        <v>6</v>
      </c>
      <c r="I131" s="111">
        <v>1</v>
      </c>
      <c r="J131" s="111">
        <v>7</v>
      </c>
      <c r="K131" s="111">
        <v>23</v>
      </c>
      <c r="L131" s="111">
        <v>6</v>
      </c>
      <c r="M131" s="111">
        <v>7</v>
      </c>
      <c r="N131" s="111">
        <v>2</v>
      </c>
      <c r="O131" s="64">
        <f t="shared" si="16"/>
        <v>0.8571428571428571</v>
      </c>
      <c r="P131" s="65">
        <f t="shared" si="17"/>
        <v>0.31168831168831168</v>
      </c>
      <c r="Q131" s="65">
        <f t="shared" si="18"/>
        <v>0.26470588235294118</v>
      </c>
      <c r="R131" s="65">
        <f t="shared" si="19"/>
        <v>0.22058823529411764</v>
      </c>
    </row>
    <row r="132" spans="1:18" ht="14.25" customHeight="1" x14ac:dyDescent="0.2">
      <c r="A132" s="49" t="s">
        <v>297</v>
      </c>
      <c r="B132" s="110">
        <v>8</v>
      </c>
      <c r="C132" s="111">
        <v>0</v>
      </c>
      <c r="D132" s="111">
        <v>3</v>
      </c>
      <c r="E132" s="111">
        <v>1</v>
      </c>
      <c r="F132" s="111">
        <v>0</v>
      </c>
      <c r="G132" s="111">
        <v>0</v>
      </c>
      <c r="H132" s="111">
        <v>1</v>
      </c>
      <c r="I132" s="111">
        <v>1</v>
      </c>
      <c r="J132" s="111">
        <v>1</v>
      </c>
      <c r="K132" s="111">
        <v>1</v>
      </c>
      <c r="L132" s="111">
        <v>0</v>
      </c>
      <c r="M132" s="111">
        <v>0</v>
      </c>
      <c r="N132" s="111">
        <v>3</v>
      </c>
      <c r="O132" s="64" t="str">
        <f t="shared" si="16"/>
        <v>N/A</v>
      </c>
      <c r="P132" s="65">
        <f t="shared" si="17"/>
        <v>0.58333333333333337</v>
      </c>
      <c r="Q132" s="65">
        <f t="shared" si="18"/>
        <v>0.5</v>
      </c>
      <c r="R132" s="65">
        <f t="shared" si="19"/>
        <v>0.375</v>
      </c>
    </row>
    <row r="133" spans="1:18" ht="14.25" customHeight="1" x14ac:dyDescent="0.2">
      <c r="A133" s="49" t="s">
        <v>220</v>
      </c>
      <c r="B133" s="110">
        <v>343</v>
      </c>
      <c r="C133" s="111">
        <v>106</v>
      </c>
      <c r="D133" s="111">
        <v>144</v>
      </c>
      <c r="E133" s="111">
        <v>37</v>
      </c>
      <c r="F133" s="111">
        <v>0</v>
      </c>
      <c r="G133" s="112">
        <v>30</v>
      </c>
      <c r="H133" s="111">
        <v>110</v>
      </c>
      <c r="I133" s="111">
        <v>4</v>
      </c>
      <c r="J133" s="111">
        <v>85</v>
      </c>
      <c r="K133" s="111">
        <v>76</v>
      </c>
      <c r="L133" s="111">
        <v>5</v>
      </c>
      <c r="M133" s="111">
        <v>6</v>
      </c>
      <c r="N133" s="111">
        <v>4</v>
      </c>
      <c r="O133" s="64">
        <f t="shared" si="16"/>
        <v>0.83333333333333337</v>
      </c>
      <c r="P133" s="65">
        <f t="shared" si="17"/>
        <v>0.53935185185185186</v>
      </c>
      <c r="Q133" s="65">
        <f t="shared" si="18"/>
        <v>0.79008746355685133</v>
      </c>
      <c r="R133" s="65">
        <f t="shared" si="19"/>
        <v>0.41982507288629739</v>
      </c>
    </row>
    <row r="134" spans="1:18" ht="14.25" customHeight="1" x14ac:dyDescent="0.2">
      <c r="A134" s="49" t="s">
        <v>312</v>
      </c>
      <c r="B134" s="110">
        <v>62</v>
      </c>
      <c r="C134" s="111">
        <v>13</v>
      </c>
      <c r="D134" s="111">
        <v>16</v>
      </c>
      <c r="E134" s="111">
        <v>1</v>
      </c>
      <c r="F134" s="111">
        <v>0</v>
      </c>
      <c r="G134" s="111">
        <v>0</v>
      </c>
      <c r="H134" s="111">
        <v>5</v>
      </c>
      <c r="I134" s="111">
        <v>2</v>
      </c>
      <c r="J134" s="111">
        <v>8</v>
      </c>
      <c r="K134" s="111">
        <v>11</v>
      </c>
      <c r="L134" s="111">
        <v>3</v>
      </c>
      <c r="M134" s="111">
        <v>6</v>
      </c>
      <c r="N134" s="111">
        <v>3</v>
      </c>
      <c r="O134" s="64">
        <f t="shared" si="16"/>
        <v>0.5</v>
      </c>
      <c r="P134" s="65">
        <f t="shared" si="17"/>
        <v>0.36986301369863012</v>
      </c>
      <c r="Q134" s="65">
        <f t="shared" si="18"/>
        <v>0.27419354838709675</v>
      </c>
      <c r="R134" s="65">
        <f t="shared" si="19"/>
        <v>0.25806451612903225</v>
      </c>
    </row>
    <row r="135" spans="1:18" ht="14.25" customHeight="1" x14ac:dyDescent="0.2">
      <c r="A135" s="49" t="s">
        <v>292</v>
      </c>
      <c r="B135" s="110">
        <v>21</v>
      </c>
      <c r="C135" s="111">
        <v>8</v>
      </c>
      <c r="D135" s="111">
        <v>3</v>
      </c>
      <c r="E135" s="111">
        <v>0</v>
      </c>
      <c r="F135" s="111">
        <v>0</v>
      </c>
      <c r="G135" s="111">
        <v>0</v>
      </c>
      <c r="H135" s="111">
        <v>2</v>
      </c>
      <c r="I135" s="111">
        <v>0</v>
      </c>
      <c r="J135" s="111">
        <v>6</v>
      </c>
      <c r="K135" s="111">
        <v>5</v>
      </c>
      <c r="L135" s="111">
        <v>1</v>
      </c>
      <c r="M135" s="111">
        <v>1</v>
      </c>
      <c r="N135" s="111">
        <v>0</v>
      </c>
      <c r="O135" s="64">
        <f t="shared" ref="O135:O142" si="20">+IFERROR(L135/M135,"N/A")</f>
        <v>1</v>
      </c>
      <c r="P135" s="65">
        <f t="shared" ref="P135:P142" si="21">+IFERROR((J135+D135+N135)/(B135+J135+N135),"N/A")</f>
        <v>0.33333333333333331</v>
      </c>
      <c r="Q135" s="65">
        <f t="shared" ref="Q135:Q142" si="22">+IFERROR((D135+(E135*1)+(F135*2)+(G135*3))/B135,"N/A")</f>
        <v>0.14285714285714285</v>
      </c>
      <c r="R135" s="65">
        <f t="shared" ref="R135:R142" si="23">+IFERROR(D135/B135,"N/A")</f>
        <v>0.14285714285714285</v>
      </c>
    </row>
    <row r="136" spans="1:18" ht="14.25" customHeight="1" x14ac:dyDescent="0.2">
      <c r="A136" s="49" t="s">
        <v>260</v>
      </c>
      <c r="B136" s="110">
        <v>26</v>
      </c>
      <c r="C136" s="111">
        <v>0</v>
      </c>
      <c r="D136" s="111">
        <v>4</v>
      </c>
      <c r="E136" s="111">
        <v>0</v>
      </c>
      <c r="F136" s="111">
        <v>0</v>
      </c>
      <c r="G136" s="111">
        <v>0</v>
      </c>
      <c r="H136" s="111">
        <v>1</v>
      </c>
      <c r="I136" s="111">
        <v>0</v>
      </c>
      <c r="J136" s="111">
        <v>3</v>
      </c>
      <c r="K136" s="111">
        <v>7</v>
      </c>
      <c r="L136" s="111">
        <v>0</v>
      </c>
      <c r="M136" s="111">
        <v>0</v>
      </c>
      <c r="N136" s="111">
        <v>1</v>
      </c>
      <c r="O136" s="64" t="str">
        <f t="shared" si="20"/>
        <v>N/A</v>
      </c>
      <c r="P136" s="65">
        <f t="shared" si="21"/>
        <v>0.26666666666666666</v>
      </c>
      <c r="Q136" s="65">
        <f t="shared" si="22"/>
        <v>0.15384615384615385</v>
      </c>
      <c r="R136" s="65">
        <f t="shared" si="23"/>
        <v>0.15384615384615385</v>
      </c>
    </row>
    <row r="137" spans="1:18" ht="14.25" customHeight="1" x14ac:dyDescent="0.2">
      <c r="A137" s="49" t="s">
        <v>293</v>
      </c>
      <c r="B137" s="110">
        <v>377</v>
      </c>
      <c r="C137" s="111">
        <v>113</v>
      </c>
      <c r="D137" s="111">
        <v>131</v>
      </c>
      <c r="E137" s="111">
        <v>24</v>
      </c>
      <c r="F137" s="111">
        <v>9</v>
      </c>
      <c r="G137" s="111">
        <v>4</v>
      </c>
      <c r="H137" s="111">
        <v>75</v>
      </c>
      <c r="I137" s="111">
        <v>16</v>
      </c>
      <c r="J137" s="111">
        <v>42</v>
      </c>
      <c r="K137" s="111">
        <v>91</v>
      </c>
      <c r="L137" s="111">
        <v>60</v>
      </c>
      <c r="M137" s="111">
        <v>63</v>
      </c>
      <c r="N137" s="111">
        <v>6</v>
      </c>
      <c r="O137" s="64">
        <f t="shared" si="20"/>
        <v>0.95238095238095233</v>
      </c>
      <c r="P137" s="65">
        <f t="shared" si="21"/>
        <v>0.42117647058823532</v>
      </c>
      <c r="Q137" s="65">
        <f t="shared" si="22"/>
        <v>0.49071618037135278</v>
      </c>
      <c r="R137" s="65">
        <f t="shared" si="23"/>
        <v>0.34748010610079577</v>
      </c>
    </row>
    <row r="138" spans="1:18" ht="14.25" customHeight="1" x14ac:dyDescent="0.2">
      <c r="A138" s="49" t="s">
        <v>238</v>
      </c>
      <c r="B138" s="110">
        <v>2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1</v>
      </c>
      <c r="L138" s="111">
        <v>0</v>
      </c>
      <c r="M138" s="111">
        <v>0</v>
      </c>
      <c r="N138" s="111">
        <v>0</v>
      </c>
      <c r="O138" s="64" t="str">
        <f t="shared" si="20"/>
        <v>N/A</v>
      </c>
      <c r="P138" s="65">
        <f t="shared" si="21"/>
        <v>0</v>
      </c>
      <c r="Q138" s="65">
        <f t="shared" si="22"/>
        <v>0</v>
      </c>
      <c r="R138" s="65">
        <f t="shared" si="23"/>
        <v>0</v>
      </c>
    </row>
    <row r="139" spans="1:18" ht="14.25" customHeight="1" x14ac:dyDescent="0.2">
      <c r="A139" s="63" t="s">
        <v>493</v>
      </c>
      <c r="B139" s="110">
        <v>25</v>
      </c>
      <c r="C139" s="111">
        <v>12</v>
      </c>
      <c r="D139" s="111">
        <v>7</v>
      </c>
      <c r="E139" s="111">
        <v>3</v>
      </c>
      <c r="F139" s="111">
        <v>0</v>
      </c>
      <c r="G139" s="111">
        <v>0</v>
      </c>
      <c r="H139" s="111">
        <v>4</v>
      </c>
      <c r="I139" s="111">
        <v>3</v>
      </c>
      <c r="J139" s="111">
        <v>8</v>
      </c>
      <c r="K139" s="111">
        <v>10</v>
      </c>
      <c r="L139" s="111">
        <v>4</v>
      </c>
      <c r="M139" s="111">
        <v>5</v>
      </c>
      <c r="N139" s="111">
        <v>5</v>
      </c>
      <c r="O139" s="64">
        <f t="shared" si="20"/>
        <v>0.8</v>
      </c>
      <c r="P139" s="65">
        <f t="shared" si="21"/>
        <v>0.52631578947368418</v>
      </c>
      <c r="Q139" s="65">
        <f t="shared" si="22"/>
        <v>0.4</v>
      </c>
      <c r="R139" s="65">
        <f t="shared" si="23"/>
        <v>0.28000000000000003</v>
      </c>
    </row>
    <row r="140" spans="1:18" ht="14.25" customHeight="1" x14ac:dyDescent="0.2">
      <c r="A140" s="49" t="s">
        <v>271</v>
      </c>
      <c r="B140" s="110">
        <v>339</v>
      </c>
      <c r="C140" s="111">
        <v>38</v>
      </c>
      <c r="D140" s="111">
        <v>106</v>
      </c>
      <c r="E140" s="111">
        <v>16</v>
      </c>
      <c r="F140" s="111">
        <v>0</v>
      </c>
      <c r="G140" s="111">
        <v>2</v>
      </c>
      <c r="H140" s="111">
        <v>61</v>
      </c>
      <c r="I140" s="111">
        <v>5</v>
      </c>
      <c r="J140" s="111">
        <v>30</v>
      </c>
      <c r="K140" s="111">
        <v>44</v>
      </c>
      <c r="L140" s="111">
        <v>11</v>
      </c>
      <c r="M140" s="111">
        <v>12</v>
      </c>
      <c r="N140" s="111">
        <v>4</v>
      </c>
      <c r="O140" s="64">
        <f t="shared" si="20"/>
        <v>0.91666666666666663</v>
      </c>
      <c r="P140" s="65">
        <f t="shared" si="21"/>
        <v>0.37533512064343161</v>
      </c>
      <c r="Q140" s="65">
        <f t="shared" si="22"/>
        <v>0.3775811209439528</v>
      </c>
      <c r="R140" s="65">
        <f t="shared" si="23"/>
        <v>0.31268436578171094</v>
      </c>
    </row>
    <row r="141" spans="1:18" ht="14.25" customHeight="1" x14ac:dyDescent="0.2">
      <c r="A141" s="49" t="s">
        <v>226</v>
      </c>
      <c r="B141" s="110">
        <v>204</v>
      </c>
      <c r="C141" s="111">
        <v>33</v>
      </c>
      <c r="D141" s="111">
        <v>47</v>
      </c>
      <c r="E141" s="111">
        <v>6</v>
      </c>
      <c r="F141" s="111">
        <v>2</v>
      </c>
      <c r="G141" s="111">
        <v>0</v>
      </c>
      <c r="H141" s="111">
        <v>19</v>
      </c>
      <c r="I141" s="111">
        <v>5</v>
      </c>
      <c r="J141" s="111">
        <v>25</v>
      </c>
      <c r="K141" s="111">
        <v>36</v>
      </c>
      <c r="L141" s="111">
        <v>13</v>
      </c>
      <c r="M141" s="111">
        <v>13</v>
      </c>
      <c r="N141" s="111">
        <v>2</v>
      </c>
      <c r="O141" s="64">
        <f t="shared" si="20"/>
        <v>1</v>
      </c>
      <c r="P141" s="65">
        <f t="shared" si="21"/>
        <v>0.32034632034632032</v>
      </c>
      <c r="Q141" s="65">
        <f t="shared" si="22"/>
        <v>0.27941176470588236</v>
      </c>
      <c r="R141" s="65">
        <f t="shared" si="23"/>
        <v>0.23039215686274508</v>
      </c>
    </row>
    <row r="142" spans="1:18" ht="14.25" customHeight="1" x14ac:dyDescent="0.2">
      <c r="A142" s="49" t="s">
        <v>289</v>
      </c>
      <c r="B142" s="110">
        <v>12</v>
      </c>
      <c r="C142" s="111">
        <v>11</v>
      </c>
      <c r="D142" s="111">
        <v>3</v>
      </c>
      <c r="E142" s="111">
        <v>0</v>
      </c>
      <c r="F142" s="111">
        <v>0</v>
      </c>
      <c r="G142" s="111">
        <v>0</v>
      </c>
      <c r="H142" s="111">
        <v>2</v>
      </c>
      <c r="I142" s="111">
        <v>2</v>
      </c>
      <c r="J142" s="111">
        <v>3</v>
      </c>
      <c r="K142" s="111">
        <v>4</v>
      </c>
      <c r="L142" s="111">
        <v>5</v>
      </c>
      <c r="M142" s="111">
        <v>7</v>
      </c>
      <c r="N142" s="111">
        <v>0</v>
      </c>
      <c r="O142" s="64">
        <f t="shared" si="20"/>
        <v>0.7142857142857143</v>
      </c>
      <c r="P142" s="65">
        <f t="shared" si="21"/>
        <v>0.4</v>
      </c>
      <c r="Q142" s="65">
        <f t="shared" si="22"/>
        <v>0.25</v>
      </c>
      <c r="R142" s="65">
        <f t="shared" si="23"/>
        <v>0.25</v>
      </c>
    </row>
    <row r="143" spans="1:18" ht="14.25" customHeight="1" x14ac:dyDescent="0.2">
      <c r="A143" s="49" t="s">
        <v>231</v>
      </c>
      <c r="B143" s="110">
        <v>11</v>
      </c>
      <c r="C143" s="111">
        <v>5</v>
      </c>
      <c r="D143" s="111">
        <v>6</v>
      </c>
      <c r="E143" s="111">
        <v>0</v>
      </c>
      <c r="F143" s="111">
        <v>0</v>
      </c>
      <c r="G143" s="111">
        <v>0</v>
      </c>
      <c r="H143" s="111">
        <v>3</v>
      </c>
      <c r="I143" s="111">
        <v>0</v>
      </c>
      <c r="J143" s="111">
        <v>1</v>
      </c>
      <c r="K143" s="111">
        <v>3</v>
      </c>
      <c r="L143" s="111">
        <v>0</v>
      </c>
      <c r="M143" s="111">
        <v>0</v>
      </c>
      <c r="N143" s="111">
        <v>0</v>
      </c>
      <c r="O143" s="64" t="str">
        <f t="shared" ref="O143:O151" si="24">+IFERROR(L143/M143,"N/A")</f>
        <v>N/A</v>
      </c>
      <c r="P143" s="65">
        <f t="shared" ref="P143:P151" si="25">+IFERROR((J143+D143+N143)/(B143+J143+N143),"N/A")</f>
        <v>0.58333333333333337</v>
      </c>
      <c r="Q143" s="65">
        <f t="shared" ref="Q143:Q151" si="26">+IFERROR((D143+(E143*1)+(F143*2)+(G143*3))/B143,"N/A")</f>
        <v>0.54545454545454541</v>
      </c>
      <c r="R143" s="65">
        <f t="shared" ref="R143:R151" si="27">+IFERROR(D143/B143,"N/A")</f>
        <v>0.54545454545454541</v>
      </c>
    </row>
    <row r="144" spans="1:18" ht="14.25" customHeight="1" x14ac:dyDescent="0.2">
      <c r="A144" s="63" t="s">
        <v>530</v>
      </c>
      <c r="B144" s="110">
        <v>324</v>
      </c>
      <c r="C144" s="111">
        <v>72</v>
      </c>
      <c r="D144" s="111">
        <v>106</v>
      </c>
      <c r="E144" s="111">
        <v>25</v>
      </c>
      <c r="F144" s="111">
        <v>7</v>
      </c>
      <c r="G144" s="111">
        <v>9</v>
      </c>
      <c r="H144" s="111">
        <v>83</v>
      </c>
      <c r="I144" s="111">
        <v>3</v>
      </c>
      <c r="J144" s="111">
        <v>27</v>
      </c>
      <c r="K144" s="111">
        <v>49</v>
      </c>
      <c r="L144" s="111">
        <v>36</v>
      </c>
      <c r="M144" s="111">
        <v>40</v>
      </c>
      <c r="N144" s="111">
        <v>9</v>
      </c>
      <c r="O144" s="64">
        <f t="shared" si="24"/>
        <v>0.9</v>
      </c>
      <c r="P144" s="65">
        <f t="shared" si="25"/>
        <v>0.39444444444444443</v>
      </c>
      <c r="Q144" s="65">
        <f t="shared" si="26"/>
        <v>0.53086419753086422</v>
      </c>
      <c r="R144" s="65">
        <f t="shared" si="27"/>
        <v>0.3271604938271605</v>
      </c>
    </row>
    <row r="145" spans="1:18" ht="14.25" customHeight="1" x14ac:dyDescent="0.2">
      <c r="A145" s="63" t="s">
        <v>433</v>
      </c>
      <c r="B145" s="110">
        <v>28</v>
      </c>
      <c r="C145" s="111">
        <v>7</v>
      </c>
      <c r="D145" s="111">
        <v>5</v>
      </c>
      <c r="E145" s="111">
        <v>1</v>
      </c>
      <c r="F145" s="111">
        <v>0</v>
      </c>
      <c r="G145" s="111">
        <v>0</v>
      </c>
      <c r="H145" s="111">
        <v>6</v>
      </c>
      <c r="I145" s="111">
        <v>1</v>
      </c>
      <c r="J145" s="111">
        <v>4</v>
      </c>
      <c r="K145" s="111">
        <v>5</v>
      </c>
      <c r="L145" s="111">
        <v>0</v>
      </c>
      <c r="M145" s="111">
        <v>0</v>
      </c>
      <c r="N145" s="111">
        <v>1</v>
      </c>
      <c r="O145" s="64" t="str">
        <f t="shared" si="24"/>
        <v>N/A</v>
      </c>
      <c r="P145" s="65">
        <f t="shared" si="25"/>
        <v>0.30303030303030304</v>
      </c>
      <c r="Q145" s="65">
        <f t="shared" si="26"/>
        <v>0.21428571428571427</v>
      </c>
      <c r="R145" s="65">
        <f t="shared" si="27"/>
        <v>0.17857142857142858</v>
      </c>
    </row>
    <row r="146" spans="1:18" ht="14.25" customHeight="1" x14ac:dyDescent="0.2">
      <c r="A146" s="49" t="s">
        <v>281</v>
      </c>
      <c r="B146" s="110">
        <v>332</v>
      </c>
      <c r="C146" s="111">
        <v>92</v>
      </c>
      <c r="D146" s="111">
        <v>117</v>
      </c>
      <c r="E146" s="111">
        <v>19</v>
      </c>
      <c r="F146" s="111">
        <v>0</v>
      </c>
      <c r="G146" s="111">
        <v>2</v>
      </c>
      <c r="H146" s="111">
        <v>55</v>
      </c>
      <c r="I146" s="111">
        <v>9</v>
      </c>
      <c r="J146" s="111">
        <v>60</v>
      </c>
      <c r="K146" s="111">
        <v>35</v>
      </c>
      <c r="L146" s="111">
        <v>34</v>
      </c>
      <c r="M146" s="111">
        <v>42</v>
      </c>
      <c r="N146" s="112">
        <v>28</v>
      </c>
      <c r="O146" s="64">
        <f t="shared" si="24"/>
        <v>0.80952380952380953</v>
      </c>
      <c r="P146" s="65">
        <f t="shared" si="25"/>
        <v>0.48809523809523808</v>
      </c>
      <c r="Q146" s="65">
        <f t="shared" si="26"/>
        <v>0.42771084337349397</v>
      </c>
      <c r="R146" s="65">
        <f t="shared" si="27"/>
        <v>0.35240963855421686</v>
      </c>
    </row>
    <row r="147" spans="1:18" ht="14.25" customHeight="1" x14ac:dyDescent="0.2">
      <c r="A147" s="49" t="s">
        <v>283</v>
      </c>
      <c r="B147" s="110">
        <v>267</v>
      </c>
      <c r="C147" s="111">
        <v>37</v>
      </c>
      <c r="D147" s="111">
        <v>72</v>
      </c>
      <c r="E147" s="111">
        <v>7</v>
      </c>
      <c r="F147" s="111">
        <v>1</v>
      </c>
      <c r="G147" s="111">
        <v>1</v>
      </c>
      <c r="H147" s="111">
        <v>31</v>
      </c>
      <c r="I147" s="111">
        <v>6</v>
      </c>
      <c r="J147" s="111">
        <v>14</v>
      </c>
      <c r="K147" s="111">
        <v>10</v>
      </c>
      <c r="L147" s="111">
        <v>10</v>
      </c>
      <c r="M147" s="111">
        <v>11</v>
      </c>
      <c r="N147" s="111">
        <v>20</v>
      </c>
      <c r="O147" s="64">
        <f t="shared" si="24"/>
        <v>0.90909090909090906</v>
      </c>
      <c r="P147" s="65">
        <f t="shared" si="25"/>
        <v>0.35215946843853818</v>
      </c>
      <c r="Q147" s="65">
        <f t="shared" si="26"/>
        <v>0.3146067415730337</v>
      </c>
      <c r="R147" s="65">
        <f t="shared" si="27"/>
        <v>0.2696629213483146</v>
      </c>
    </row>
    <row r="148" spans="1:18" ht="14.25" customHeight="1" x14ac:dyDescent="0.2">
      <c r="A148" s="63" t="s">
        <v>409</v>
      </c>
      <c r="B148" s="110">
        <v>129</v>
      </c>
      <c r="C148" s="111">
        <v>15</v>
      </c>
      <c r="D148" s="111">
        <v>31</v>
      </c>
      <c r="E148" s="111">
        <v>3</v>
      </c>
      <c r="F148" s="111">
        <v>1</v>
      </c>
      <c r="G148" s="111">
        <v>0</v>
      </c>
      <c r="H148" s="111">
        <v>12</v>
      </c>
      <c r="I148" s="111">
        <v>1</v>
      </c>
      <c r="J148" s="111">
        <v>17</v>
      </c>
      <c r="K148" s="111">
        <v>20</v>
      </c>
      <c r="L148" s="111">
        <v>8</v>
      </c>
      <c r="M148" s="111">
        <v>9</v>
      </c>
      <c r="N148" s="111">
        <v>5</v>
      </c>
      <c r="O148" s="64">
        <f t="shared" si="24"/>
        <v>0.88888888888888884</v>
      </c>
      <c r="P148" s="65">
        <f t="shared" si="25"/>
        <v>0.35099337748344372</v>
      </c>
      <c r="Q148" s="65">
        <f t="shared" si="26"/>
        <v>0.27906976744186046</v>
      </c>
      <c r="R148" s="65">
        <f t="shared" si="27"/>
        <v>0.24031007751937986</v>
      </c>
    </row>
    <row r="149" spans="1:18" ht="14.25" customHeight="1" x14ac:dyDescent="0.2">
      <c r="A149" s="63" t="s">
        <v>533</v>
      </c>
      <c r="B149" s="110">
        <v>304</v>
      </c>
      <c r="C149" s="111">
        <v>83</v>
      </c>
      <c r="D149" s="111">
        <v>90</v>
      </c>
      <c r="E149" s="111">
        <v>23</v>
      </c>
      <c r="F149" s="111">
        <v>6</v>
      </c>
      <c r="G149" s="111">
        <v>8</v>
      </c>
      <c r="H149" s="111">
        <v>50</v>
      </c>
      <c r="I149" s="111">
        <v>5</v>
      </c>
      <c r="J149" s="111">
        <v>70</v>
      </c>
      <c r="K149" s="111">
        <v>82</v>
      </c>
      <c r="L149" s="111">
        <v>69</v>
      </c>
      <c r="M149" s="111">
        <v>75</v>
      </c>
      <c r="N149" s="111">
        <v>13</v>
      </c>
      <c r="O149" s="64">
        <f t="shared" si="24"/>
        <v>0.92</v>
      </c>
      <c r="P149" s="65">
        <f t="shared" si="25"/>
        <v>0.44702842377260982</v>
      </c>
      <c r="Q149" s="65">
        <f t="shared" si="26"/>
        <v>0.49013157894736842</v>
      </c>
      <c r="R149" s="65">
        <f t="shared" si="27"/>
        <v>0.29605263157894735</v>
      </c>
    </row>
    <row r="150" spans="1:18" ht="14.25" customHeight="1" x14ac:dyDescent="0.2">
      <c r="A150" s="63" t="s">
        <v>408</v>
      </c>
      <c r="B150" s="110">
        <v>397</v>
      </c>
      <c r="C150" s="111">
        <v>95</v>
      </c>
      <c r="D150" s="111">
        <v>134</v>
      </c>
      <c r="E150" s="111">
        <v>17</v>
      </c>
      <c r="F150" s="111">
        <v>9</v>
      </c>
      <c r="G150" s="111">
        <v>1</v>
      </c>
      <c r="H150" s="111">
        <v>65</v>
      </c>
      <c r="I150" s="111">
        <v>11</v>
      </c>
      <c r="J150" s="111">
        <v>43</v>
      </c>
      <c r="K150" s="111">
        <v>55</v>
      </c>
      <c r="L150" s="111">
        <v>43</v>
      </c>
      <c r="M150" s="111">
        <v>48</v>
      </c>
      <c r="N150" s="111">
        <v>10</v>
      </c>
      <c r="O150" s="64">
        <f t="shared" si="24"/>
        <v>0.89583333333333337</v>
      </c>
      <c r="P150" s="65">
        <f t="shared" si="25"/>
        <v>0.41555555555555557</v>
      </c>
      <c r="Q150" s="65">
        <f t="shared" si="26"/>
        <v>0.43324937027707811</v>
      </c>
      <c r="R150" s="65">
        <f t="shared" si="27"/>
        <v>0.33753148614609574</v>
      </c>
    </row>
    <row r="151" spans="1:18" ht="14.25" customHeight="1" x14ac:dyDescent="0.2">
      <c r="A151" s="49" t="s">
        <v>249</v>
      </c>
      <c r="B151" s="110">
        <v>257</v>
      </c>
      <c r="C151" s="111">
        <v>49</v>
      </c>
      <c r="D151" s="111">
        <v>67</v>
      </c>
      <c r="E151" s="111">
        <v>8</v>
      </c>
      <c r="F151" s="111">
        <v>0</v>
      </c>
      <c r="G151" s="111">
        <v>2</v>
      </c>
      <c r="H151" s="111">
        <v>44</v>
      </c>
      <c r="I151" s="111">
        <v>6</v>
      </c>
      <c r="J151" s="111">
        <v>36</v>
      </c>
      <c r="K151" s="111">
        <v>39</v>
      </c>
      <c r="L151" s="111">
        <v>7</v>
      </c>
      <c r="M151" s="111">
        <v>10</v>
      </c>
      <c r="N151" s="111">
        <v>1</v>
      </c>
      <c r="O151" s="64">
        <f t="shared" si="24"/>
        <v>0.7</v>
      </c>
      <c r="P151" s="65">
        <f t="shared" si="25"/>
        <v>0.35374149659863946</v>
      </c>
      <c r="Q151" s="65">
        <f t="shared" si="26"/>
        <v>0.31517509727626458</v>
      </c>
      <c r="R151" s="65">
        <f t="shared" si="27"/>
        <v>0.26070038910505838</v>
      </c>
    </row>
    <row r="152" spans="1:18" ht="14.25" customHeight="1" x14ac:dyDescent="0.2">
      <c r="A152" s="49" t="s">
        <v>274</v>
      </c>
      <c r="B152" s="110">
        <v>100</v>
      </c>
      <c r="C152" s="111">
        <v>14</v>
      </c>
      <c r="D152" s="111">
        <v>21</v>
      </c>
      <c r="E152" s="111">
        <v>5</v>
      </c>
      <c r="F152" s="111">
        <v>0</v>
      </c>
      <c r="G152" s="111">
        <v>0</v>
      </c>
      <c r="H152" s="111">
        <v>8</v>
      </c>
      <c r="I152" s="111">
        <v>1</v>
      </c>
      <c r="J152" s="111">
        <v>18</v>
      </c>
      <c r="K152" s="111">
        <v>26</v>
      </c>
      <c r="L152" s="111">
        <v>6</v>
      </c>
      <c r="M152" s="111">
        <v>6</v>
      </c>
      <c r="N152" s="111">
        <v>4</v>
      </c>
      <c r="O152" s="64">
        <f t="shared" ref="O152:O165" si="28">+IFERROR(L152/M152,"N/A")</f>
        <v>1</v>
      </c>
      <c r="P152" s="65">
        <f t="shared" ref="P152:P165" si="29">+IFERROR((J152+D152+N152)/(B152+J152+N152),"N/A")</f>
        <v>0.35245901639344263</v>
      </c>
      <c r="Q152" s="65">
        <f t="shared" ref="Q152:Q165" si="30">+IFERROR((D152+(E152*1)+(F152*2)+(G152*3))/B152,"N/A")</f>
        <v>0.26</v>
      </c>
      <c r="R152" s="65">
        <f t="shared" ref="R152:R165" si="31">+IFERROR(D152/B152,"N/A")</f>
        <v>0.21</v>
      </c>
    </row>
    <row r="153" spans="1:18" ht="14.25" customHeight="1" x14ac:dyDescent="0.2">
      <c r="A153" s="49" t="s">
        <v>313</v>
      </c>
      <c r="B153" s="110">
        <v>24</v>
      </c>
      <c r="C153" s="111">
        <v>3</v>
      </c>
      <c r="D153" s="111">
        <v>3</v>
      </c>
      <c r="E153" s="111">
        <v>1</v>
      </c>
      <c r="F153" s="111">
        <v>0</v>
      </c>
      <c r="G153" s="111">
        <v>0</v>
      </c>
      <c r="H153" s="111">
        <v>7</v>
      </c>
      <c r="I153" s="111">
        <v>3</v>
      </c>
      <c r="J153" s="111">
        <v>8</v>
      </c>
      <c r="K153" s="111">
        <v>10</v>
      </c>
      <c r="L153" s="111">
        <v>2</v>
      </c>
      <c r="M153" s="111">
        <v>2</v>
      </c>
      <c r="N153" s="111">
        <v>3</v>
      </c>
      <c r="O153" s="64">
        <f t="shared" si="28"/>
        <v>1</v>
      </c>
      <c r="P153" s="65">
        <f t="shared" si="29"/>
        <v>0.4</v>
      </c>
      <c r="Q153" s="65">
        <f t="shared" si="30"/>
        <v>0.16666666666666666</v>
      </c>
      <c r="R153" s="65">
        <f t="shared" si="31"/>
        <v>0.125</v>
      </c>
    </row>
    <row r="154" spans="1:18" ht="14.25" customHeight="1" x14ac:dyDescent="0.2">
      <c r="A154" s="63" t="s">
        <v>436</v>
      </c>
      <c r="B154" s="110">
        <v>72</v>
      </c>
      <c r="C154" s="111">
        <v>17</v>
      </c>
      <c r="D154" s="111">
        <v>21</v>
      </c>
      <c r="E154" s="111">
        <v>5</v>
      </c>
      <c r="F154" s="111">
        <v>0</v>
      </c>
      <c r="G154" s="111">
        <v>0</v>
      </c>
      <c r="H154" s="111">
        <v>12</v>
      </c>
      <c r="I154" s="111">
        <v>3</v>
      </c>
      <c r="J154" s="111">
        <v>10</v>
      </c>
      <c r="K154" s="111">
        <v>20</v>
      </c>
      <c r="L154" s="111">
        <v>7</v>
      </c>
      <c r="M154" s="111">
        <v>8</v>
      </c>
      <c r="N154" s="111">
        <v>3</v>
      </c>
      <c r="O154" s="64">
        <f t="shared" si="28"/>
        <v>0.875</v>
      </c>
      <c r="P154" s="65">
        <f t="shared" si="29"/>
        <v>0.4</v>
      </c>
      <c r="Q154" s="65">
        <f t="shared" si="30"/>
        <v>0.3611111111111111</v>
      </c>
      <c r="R154" s="65">
        <f t="shared" si="31"/>
        <v>0.29166666666666669</v>
      </c>
    </row>
    <row r="155" spans="1:18" ht="14.25" customHeight="1" x14ac:dyDescent="0.2">
      <c r="A155" s="63" t="s">
        <v>431</v>
      </c>
      <c r="B155" s="110">
        <v>2</v>
      </c>
      <c r="C155" s="111">
        <v>1</v>
      </c>
      <c r="D155" s="111">
        <v>1</v>
      </c>
      <c r="E155" s="111">
        <v>0</v>
      </c>
      <c r="F155" s="111">
        <v>0</v>
      </c>
      <c r="G155" s="111">
        <v>0</v>
      </c>
      <c r="H155" s="111">
        <v>1</v>
      </c>
      <c r="I155" s="111">
        <v>0</v>
      </c>
      <c r="J155" s="111">
        <v>2</v>
      </c>
      <c r="K155" s="111">
        <v>1</v>
      </c>
      <c r="L155" s="111">
        <v>1</v>
      </c>
      <c r="M155" s="111">
        <v>1</v>
      </c>
      <c r="N155" s="111">
        <v>0</v>
      </c>
      <c r="O155" s="64">
        <f t="shared" si="28"/>
        <v>1</v>
      </c>
      <c r="P155" s="65">
        <f t="shared" si="29"/>
        <v>0.75</v>
      </c>
      <c r="Q155" s="65">
        <f t="shared" si="30"/>
        <v>0.5</v>
      </c>
      <c r="R155" s="65">
        <f t="shared" si="31"/>
        <v>0.5</v>
      </c>
    </row>
    <row r="156" spans="1:18" ht="14.25" customHeight="1" x14ac:dyDescent="0.2">
      <c r="A156" s="49" t="s">
        <v>314</v>
      </c>
      <c r="B156" s="110">
        <v>136</v>
      </c>
      <c r="C156" s="111">
        <v>27</v>
      </c>
      <c r="D156" s="111">
        <v>36</v>
      </c>
      <c r="E156" s="111">
        <v>2</v>
      </c>
      <c r="F156" s="111">
        <v>0</v>
      </c>
      <c r="G156" s="111">
        <v>0</v>
      </c>
      <c r="H156" s="111">
        <v>15</v>
      </c>
      <c r="I156" s="111">
        <v>3</v>
      </c>
      <c r="J156" s="111">
        <v>13</v>
      </c>
      <c r="K156" s="111">
        <v>23</v>
      </c>
      <c r="L156" s="111">
        <v>16</v>
      </c>
      <c r="M156" s="111">
        <v>21</v>
      </c>
      <c r="N156" s="111">
        <v>0</v>
      </c>
      <c r="O156" s="64">
        <f t="shared" si="28"/>
        <v>0.76190476190476186</v>
      </c>
      <c r="P156" s="65">
        <f t="shared" si="29"/>
        <v>0.32885906040268459</v>
      </c>
      <c r="Q156" s="65">
        <f t="shared" si="30"/>
        <v>0.27941176470588236</v>
      </c>
      <c r="R156" s="65">
        <f t="shared" si="31"/>
        <v>0.26470588235294118</v>
      </c>
    </row>
    <row r="157" spans="1:18" ht="14.25" customHeight="1" x14ac:dyDescent="0.2">
      <c r="A157" s="49" t="s">
        <v>253</v>
      </c>
      <c r="B157" s="110">
        <v>297</v>
      </c>
      <c r="C157" s="111">
        <v>59</v>
      </c>
      <c r="D157" s="111">
        <v>79</v>
      </c>
      <c r="E157" s="111">
        <v>18</v>
      </c>
      <c r="F157" s="111">
        <v>0</v>
      </c>
      <c r="G157" s="111">
        <v>0</v>
      </c>
      <c r="H157" s="111">
        <v>49</v>
      </c>
      <c r="I157" s="111">
        <v>5</v>
      </c>
      <c r="J157" s="111">
        <v>48</v>
      </c>
      <c r="K157" s="111">
        <v>70</v>
      </c>
      <c r="L157" s="111">
        <v>3</v>
      </c>
      <c r="M157" s="111">
        <v>4</v>
      </c>
      <c r="N157" s="111">
        <v>3</v>
      </c>
      <c r="O157" s="64">
        <f t="shared" si="28"/>
        <v>0.75</v>
      </c>
      <c r="P157" s="65">
        <f t="shared" si="29"/>
        <v>0.37356321839080459</v>
      </c>
      <c r="Q157" s="65">
        <f t="shared" si="30"/>
        <v>0.32659932659932661</v>
      </c>
      <c r="R157" s="65">
        <f t="shared" si="31"/>
        <v>0.265993265993266</v>
      </c>
    </row>
    <row r="158" spans="1:18" ht="14.25" customHeight="1" x14ac:dyDescent="0.2">
      <c r="A158" s="49" t="s">
        <v>294</v>
      </c>
      <c r="B158" s="110">
        <v>192</v>
      </c>
      <c r="C158" s="111">
        <v>23</v>
      </c>
      <c r="D158" s="111">
        <v>62</v>
      </c>
      <c r="E158" s="111">
        <v>15</v>
      </c>
      <c r="F158" s="111">
        <v>3</v>
      </c>
      <c r="G158" s="111">
        <v>4</v>
      </c>
      <c r="H158" s="111">
        <v>53</v>
      </c>
      <c r="I158" s="111">
        <v>4</v>
      </c>
      <c r="J158" s="111">
        <v>30</v>
      </c>
      <c r="K158" s="111">
        <v>54</v>
      </c>
      <c r="L158" s="111">
        <v>11</v>
      </c>
      <c r="M158" s="111">
        <v>13</v>
      </c>
      <c r="N158" s="111">
        <v>6</v>
      </c>
      <c r="O158" s="64">
        <f t="shared" si="28"/>
        <v>0.84615384615384615</v>
      </c>
      <c r="P158" s="65">
        <f t="shared" si="29"/>
        <v>0.42982456140350878</v>
      </c>
      <c r="Q158" s="65">
        <f t="shared" si="30"/>
        <v>0.49479166666666669</v>
      </c>
      <c r="R158" s="65">
        <f t="shared" si="31"/>
        <v>0.32291666666666669</v>
      </c>
    </row>
    <row r="159" spans="1:18" ht="14.25" customHeight="1" x14ac:dyDescent="0.2">
      <c r="A159" s="49" t="s">
        <v>233</v>
      </c>
      <c r="B159" s="110">
        <v>11</v>
      </c>
      <c r="C159" s="111">
        <v>5</v>
      </c>
      <c r="D159" s="111">
        <v>5</v>
      </c>
      <c r="E159" s="111">
        <v>1</v>
      </c>
      <c r="F159" s="111">
        <v>0</v>
      </c>
      <c r="G159" s="111">
        <v>1</v>
      </c>
      <c r="H159" s="111">
        <v>1</v>
      </c>
      <c r="I159" s="111">
        <v>0</v>
      </c>
      <c r="J159" s="111">
        <v>3</v>
      </c>
      <c r="K159" s="111">
        <v>5</v>
      </c>
      <c r="L159" s="111">
        <v>0</v>
      </c>
      <c r="M159" s="111">
        <v>0</v>
      </c>
      <c r="N159" s="111">
        <v>0</v>
      </c>
      <c r="O159" s="64" t="str">
        <f t="shared" si="28"/>
        <v>N/A</v>
      </c>
      <c r="P159" s="65">
        <f t="shared" si="29"/>
        <v>0.5714285714285714</v>
      </c>
      <c r="Q159" s="65">
        <f t="shared" si="30"/>
        <v>0.81818181818181823</v>
      </c>
      <c r="R159" s="65">
        <f t="shared" si="31"/>
        <v>0.45454545454545453</v>
      </c>
    </row>
    <row r="160" spans="1:18" ht="14.25" customHeight="1" x14ac:dyDescent="0.2">
      <c r="A160" s="49" t="s">
        <v>272</v>
      </c>
      <c r="B160" s="110">
        <v>217</v>
      </c>
      <c r="C160" s="111">
        <v>25</v>
      </c>
      <c r="D160" s="111">
        <v>78</v>
      </c>
      <c r="E160" s="111">
        <v>13</v>
      </c>
      <c r="F160" s="111">
        <v>1</v>
      </c>
      <c r="G160" s="111">
        <v>0</v>
      </c>
      <c r="H160" s="111">
        <v>35</v>
      </c>
      <c r="I160" s="111">
        <v>6</v>
      </c>
      <c r="J160" s="111">
        <v>58</v>
      </c>
      <c r="K160" s="111">
        <v>28</v>
      </c>
      <c r="L160" s="111">
        <v>6</v>
      </c>
      <c r="M160" s="111">
        <v>8</v>
      </c>
      <c r="N160" s="111">
        <v>13</v>
      </c>
      <c r="O160" s="64">
        <f t="shared" si="28"/>
        <v>0.75</v>
      </c>
      <c r="P160" s="65">
        <f t="shared" si="29"/>
        <v>0.51736111111111116</v>
      </c>
      <c r="Q160" s="65">
        <f t="shared" si="30"/>
        <v>0.42857142857142855</v>
      </c>
      <c r="R160" s="65">
        <f t="shared" si="31"/>
        <v>0.35944700460829493</v>
      </c>
    </row>
    <row r="161" spans="1:18" ht="14.25" customHeight="1" x14ac:dyDescent="0.2">
      <c r="A161" s="63" t="s">
        <v>562</v>
      </c>
      <c r="B161" s="110">
        <v>85</v>
      </c>
      <c r="C161" s="111">
        <v>29</v>
      </c>
      <c r="D161" s="111">
        <v>29</v>
      </c>
      <c r="E161" s="111">
        <v>5</v>
      </c>
      <c r="F161" s="111">
        <v>0</v>
      </c>
      <c r="G161" s="111">
        <v>2</v>
      </c>
      <c r="H161" s="111">
        <v>17</v>
      </c>
      <c r="I161" s="111">
        <v>1</v>
      </c>
      <c r="J161" s="111">
        <v>4</v>
      </c>
      <c r="K161" s="111">
        <v>17</v>
      </c>
      <c r="L161" s="111">
        <v>21</v>
      </c>
      <c r="M161" s="111">
        <v>24</v>
      </c>
      <c r="N161" s="111">
        <v>3</v>
      </c>
      <c r="O161" s="64">
        <f t="shared" si="28"/>
        <v>0.875</v>
      </c>
      <c r="P161" s="65">
        <f t="shared" si="29"/>
        <v>0.39130434782608697</v>
      </c>
      <c r="Q161" s="65">
        <f t="shared" si="30"/>
        <v>0.47058823529411764</v>
      </c>
      <c r="R161" s="65">
        <f t="shared" si="31"/>
        <v>0.3411764705882353</v>
      </c>
    </row>
    <row r="162" spans="1:18" ht="14.25" customHeight="1" x14ac:dyDescent="0.2">
      <c r="A162" s="63" t="s">
        <v>476</v>
      </c>
      <c r="B162" s="110">
        <v>54</v>
      </c>
      <c r="C162" s="111">
        <v>23</v>
      </c>
      <c r="D162" s="111">
        <v>14</v>
      </c>
      <c r="E162" s="111">
        <v>3</v>
      </c>
      <c r="F162" s="111">
        <v>0</v>
      </c>
      <c r="G162" s="111">
        <v>0</v>
      </c>
      <c r="H162" s="111">
        <v>7</v>
      </c>
      <c r="I162" s="111">
        <v>2</v>
      </c>
      <c r="J162" s="111">
        <v>12</v>
      </c>
      <c r="K162" s="111">
        <v>13</v>
      </c>
      <c r="L162" s="111">
        <v>18</v>
      </c>
      <c r="M162" s="111">
        <v>22</v>
      </c>
      <c r="N162" s="111">
        <v>0</v>
      </c>
      <c r="O162" s="64">
        <f t="shared" si="28"/>
        <v>0.81818181818181823</v>
      </c>
      <c r="P162" s="65">
        <f t="shared" si="29"/>
        <v>0.39393939393939392</v>
      </c>
      <c r="Q162" s="65">
        <f t="shared" si="30"/>
        <v>0.31481481481481483</v>
      </c>
      <c r="R162" s="65">
        <f t="shared" si="31"/>
        <v>0.25925925925925924</v>
      </c>
    </row>
    <row r="163" spans="1:18" ht="14.25" customHeight="1" x14ac:dyDescent="0.2">
      <c r="A163" s="49" t="s">
        <v>286</v>
      </c>
      <c r="B163" s="110">
        <v>4</v>
      </c>
      <c r="C163" s="111">
        <v>0</v>
      </c>
      <c r="D163" s="111">
        <v>1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2</v>
      </c>
      <c r="L163" s="111">
        <v>0</v>
      </c>
      <c r="M163" s="111">
        <v>0</v>
      </c>
      <c r="N163" s="111">
        <v>0</v>
      </c>
      <c r="O163" s="64" t="str">
        <f t="shared" si="28"/>
        <v>N/A</v>
      </c>
      <c r="P163" s="65">
        <f t="shared" si="29"/>
        <v>0.25</v>
      </c>
      <c r="Q163" s="65">
        <f t="shared" si="30"/>
        <v>0.25</v>
      </c>
      <c r="R163" s="65">
        <f t="shared" si="31"/>
        <v>0.25</v>
      </c>
    </row>
    <row r="164" spans="1:18" ht="14.25" customHeight="1" x14ac:dyDescent="0.2">
      <c r="A164" s="63" t="s">
        <v>536</v>
      </c>
      <c r="B164" s="110">
        <v>1</v>
      </c>
      <c r="C164" s="111">
        <v>0</v>
      </c>
      <c r="D164" s="111">
        <v>0</v>
      </c>
      <c r="E164" s="111">
        <v>0</v>
      </c>
      <c r="F164" s="111">
        <v>0</v>
      </c>
      <c r="G164" s="111">
        <v>0</v>
      </c>
      <c r="H164" s="111">
        <v>0</v>
      </c>
      <c r="I164" s="111">
        <v>0</v>
      </c>
      <c r="J164" s="111">
        <v>0</v>
      </c>
      <c r="K164" s="111">
        <v>0</v>
      </c>
      <c r="L164" s="111">
        <v>0</v>
      </c>
      <c r="M164" s="111">
        <v>0</v>
      </c>
      <c r="N164" s="111">
        <v>0</v>
      </c>
      <c r="O164" s="64" t="str">
        <f t="shared" si="28"/>
        <v>N/A</v>
      </c>
      <c r="P164" s="65">
        <f t="shared" si="29"/>
        <v>0</v>
      </c>
      <c r="Q164" s="65">
        <f t="shared" si="30"/>
        <v>0</v>
      </c>
      <c r="R164" s="65">
        <f t="shared" si="31"/>
        <v>0</v>
      </c>
    </row>
    <row r="165" spans="1:18" ht="14.25" customHeight="1" x14ac:dyDescent="0.2">
      <c r="A165" s="49" t="s">
        <v>225</v>
      </c>
      <c r="B165" s="110">
        <v>208</v>
      </c>
      <c r="C165" s="111">
        <v>36</v>
      </c>
      <c r="D165" s="111">
        <v>59</v>
      </c>
      <c r="E165" s="111">
        <v>13</v>
      </c>
      <c r="F165" s="111">
        <v>0</v>
      </c>
      <c r="G165" s="111">
        <v>4</v>
      </c>
      <c r="H165" s="111">
        <v>47</v>
      </c>
      <c r="I165" s="111">
        <v>4</v>
      </c>
      <c r="J165" s="111">
        <v>30</v>
      </c>
      <c r="K165" s="111">
        <v>46</v>
      </c>
      <c r="L165" s="111">
        <v>4</v>
      </c>
      <c r="M165" s="111">
        <v>4</v>
      </c>
      <c r="N165" s="111">
        <v>0</v>
      </c>
      <c r="O165" s="64">
        <f t="shared" si="28"/>
        <v>1</v>
      </c>
      <c r="P165" s="65">
        <f t="shared" si="29"/>
        <v>0.37394957983193278</v>
      </c>
      <c r="Q165" s="65">
        <f t="shared" si="30"/>
        <v>0.40384615384615385</v>
      </c>
      <c r="R165" s="65">
        <f t="shared" si="31"/>
        <v>0.28365384615384615</v>
      </c>
    </row>
    <row r="166" spans="1:18" ht="14.25" customHeight="1" x14ac:dyDescent="0.2">
      <c r="A166" s="49" t="s">
        <v>315</v>
      </c>
      <c r="B166" s="110">
        <v>3</v>
      </c>
      <c r="C166" s="111">
        <v>1</v>
      </c>
      <c r="D166" s="111">
        <v>0</v>
      </c>
      <c r="E166" s="111">
        <v>0</v>
      </c>
      <c r="F166" s="111">
        <v>0</v>
      </c>
      <c r="G166" s="111">
        <v>0</v>
      </c>
      <c r="H166" s="111">
        <v>0</v>
      </c>
      <c r="I166" s="111">
        <v>0</v>
      </c>
      <c r="J166" s="111">
        <v>4</v>
      </c>
      <c r="K166" s="111">
        <v>3</v>
      </c>
      <c r="L166" s="111">
        <v>0</v>
      </c>
      <c r="M166" s="111">
        <v>0</v>
      </c>
      <c r="N166" s="111">
        <v>0</v>
      </c>
      <c r="O166" s="64" t="str">
        <f t="shared" ref="O166:O175" si="32">+IFERROR(L166/M166,"N/A")</f>
        <v>N/A</v>
      </c>
      <c r="P166" s="65">
        <f t="shared" ref="P166:P175" si="33">+IFERROR((J166+D166+N166)/(B166+J166+N166),"N/A")</f>
        <v>0.5714285714285714</v>
      </c>
      <c r="Q166" s="65">
        <f t="shared" ref="Q166:Q175" si="34">+IFERROR((D166+(E166*1)+(F166*2)+(G166*3))/B166,"N/A")</f>
        <v>0</v>
      </c>
      <c r="R166" s="65">
        <f t="shared" ref="R166:R175" si="35">+IFERROR(D166/B166,"N/A")</f>
        <v>0</v>
      </c>
    </row>
    <row r="167" spans="1:18" ht="14.25" customHeight="1" x14ac:dyDescent="0.2">
      <c r="A167" s="49" t="s">
        <v>299</v>
      </c>
      <c r="B167" s="110">
        <v>1</v>
      </c>
      <c r="C167" s="111">
        <v>1</v>
      </c>
      <c r="D167" s="111">
        <v>0</v>
      </c>
      <c r="E167" s="111">
        <v>0</v>
      </c>
      <c r="F167" s="111">
        <v>0</v>
      </c>
      <c r="G167" s="111">
        <v>0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11">
        <v>0</v>
      </c>
      <c r="O167" s="64" t="str">
        <f t="shared" si="32"/>
        <v>N/A</v>
      </c>
      <c r="P167" s="65">
        <f t="shared" si="33"/>
        <v>0</v>
      </c>
      <c r="Q167" s="65">
        <f t="shared" si="34"/>
        <v>0</v>
      </c>
      <c r="R167" s="65">
        <f t="shared" si="35"/>
        <v>0</v>
      </c>
    </row>
    <row r="168" spans="1:18" ht="14.25" customHeight="1" x14ac:dyDescent="0.2">
      <c r="A168" s="49" t="s">
        <v>237</v>
      </c>
      <c r="B168" s="110">
        <v>1</v>
      </c>
      <c r="C168" s="111">
        <v>0</v>
      </c>
      <c r="D168" s="111">
        <v>0</v>
      </c>
      <c r="E168" s="111">
        <v>0</v>
      </c>
      <c r="F168" s="111">
        <v>0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11">
        <v>0</v>
      </c>
      <c r="O168" s="64" t="str">
        <f t="shared" si="32"/>
        <v>N/A</v>
      </c>
      <c r="P168" s="65">
        <f t="shared" si="33"/>
        <v>0</v>
      </c>
      <c r="Q168" s="65">
        <f t="shared" si="34"/>
        <v>0</v>
      </c>
      <c r="R168" s="65">
        <f t="shared" si="35"/>
        <v>0</v>
      </c>
    </row>
    <row r="169" spans="1:18" ht="14.25" customHeight="1" x14ac:dyDescent="0.2">
      <c r="A169" s="63" t="s">
        <v>611</v>
      </c>
      <c r="B169" s="110">
        <v>8</v>
      </c>
      <c r="C169" s="111">
        <v>3</v>
      </c>
      <c r="D169" s="111">
        <v>3</v>
      </c>
      <c r="E169" s="111">
        <v>1</v>
      </c>
      <c r="F169" s="111">
        <v>0</v>
      </c>
      <c r="G169" s="111">
        <v>0</v>
      </c>
      <c r="H169" s="111">
        <v>3</v>
      </c>
      <c r="I169" s="111">
        <v>0</v>
      </c>
      <c r="J169" s="111">
        <v>1</v>
      </c>
      <c r="K169" s="111">
        <v>2</v>
      </c>
      <c r="L169" s="111">
        <v>0</v>
      </c>
      <c r="M169" s="111">
        <v>0</v>
      </c>
      <c r="N169" s="111">
        <v>1</v>
      </c>
      <c r="O169" s="64" t="str">
        <f t="shared" si="32"/>
        <v>N/A</v>
      </c>
      <c r="P169" s="65">
        <f t="shared" si="33"/>
        <v>0.5</v>
      </c>
      <c r="Q169" s="65">
        <f t="shared" si="34"/>
        <v>0.5</v>
      </c>
      <c r="R169" s="65">
        <f t="shared" si="35"/>
        <v>0.375</v>
      </c>
    </row>
    <row r="170" spans="1:18" ht="14.25" customHeight="1" x14ac:dyDescent="0.2">
      <c r="A170" s="49" t="s">
        <v>284</v>
      </c>
      <c r="B170" s="110">
        <v>76</v>
      </c>
      <c r="C170" s="111">
        <v>13</v>
      </c>
      <c r="D170" s="111">
        <v>12</v>
      </c>
      <c r="E170" s="111">
        <v>3</v>
      </c>
      <c r="F170" s="111">
        <v>0</v>
      </c>
      <c r="G170" s="111">
        <v>0</v>
      </c>
      <c r="H170" s="111">
        <v>9</v>
      </c>
      <c r="I170" s="111">
        <v>2</v>
      </c>
      <c r="J170" s="111">
        <v>11</v>
      </c>
      <c r="K170" s="111">
        <v>26</v>
      </c>
      <c r="L170" s="111">
        <v>0</v>
      </c>
      <c r="M170" s="111">
        <v>1</v>
      </c>
      <c r="N170" s="111">
        <v>2</v>
      </c>
      <c r="O170" s="64">
        <f t="shared" si="32"/>
        <v>0</v>
      </c>
      <c r="P170" s="65">
        <f t="shared" si="33"/>
        <v>0.2808988764044944</v>
      </c>
      <c r="Q170" s="65">
        <f t="shared" si="34"/>
        <v>0.19736842105263158</v>
      </c>
      <c r="R170" s="65">
        <f t="shared" si="35"/>
        <v>0.15789473684210525</v>
      </c>
    </row>
    <row r="171" spans="1:18" ht="14.25" customHeight="1" x14ac:dyDescent="0.2">
      <c r="A171" s="63" t="s">
        <v>500</v>
      </c>
      <c r="B171" s="110">
        <v>129</v>
      </c>
      <c r="C171" s="111">
        <v>24</v>
      </c>
      <c r="D171" s="111">
        <v>39</v>
      </c>
      <c r="E171" s="111">
        <v>8</v>
      </c>
      <c r="F171" s="111">
        <v>0</v>
      </c>
      <c r="G171" s="111">
        <v>1</v>
      </c>
      <c r="H171" s="111">
        <v>35</v>
      </c>
      <c r="I171" s="111">
        <v>5</v>
      </c>
      <c r="J171" s="111">
        <v>26</v>
      </c>
      <c r="K171" s="111">
        <v>28</v>
      </c>
      <c r="L171" s="111">
        <v>8</v>
      </c>
      <c r="M171" s="111">
        <v>11</v>
      </c>
      <c r="N171" s="111">
        <v>2</v>
      </c>
      <c r="O171" s="64">
        <f t="shared" si="32"/>
        <v>0.72727272727272729</v>
      </c>
      <c r="P171" s="65">
        <f t="shared" si="33"/>
        <v>0.42675159235668791</v>
      </c>
      <c r="Q171" s="65">
        <f t="shared" si="34"/>
        <v>0.38759689922480622</v>
      </c>
      <c r="R171" s="65">
        <f t="shared" si="35"/>
        <v>0.30232558139534882</v>
      </c>
    </row>
    <row r="172" spans="1:18" ht="14.25" customHeight="1" x14ac:dyDescent="0.2">
      <c r="A172" s="63" t="s">
        <v>561</v>
      </c>
      <c r="B172" s="110">
        <v>5</v>
      </c>
      <c r="C172" s="111">
        <v>0</v>
      </c>
      <c r="D172" s="111">
        <v>1</v>
      </c>
      <c r="E172" s="111">
        <v>0</v>
      </c>
      <c r="F172" s="111">
        <v>0</v>
      </c>
      <c r="G172" s="111">
        <v>0</v>
      </c>
      <c r="H172" s="111">
        <v>0</v>
      </c>
      <c r="I172" s="111">
        <v>0</v>
      </c>
      <c r="J172" s="111">
        <v>0</v>
      </c>
      <c r="K172" s="111">
        <v>1</v>
      </c>
      <c r="L172" s="111">
        <v>0</v>
      </c>
      <c r="M172" s="111">
        <v>0</v>
      </c>
      <c r="N172" s="111">
        <v>0</v>
      </c>
      <c r="O172" s="64" t="str">
        <f t="shared" si="32"/>
        <v>N/A</v>
      </c>
      <c r="P172" s="65">
        <f t="shared" si="33"/>
        <v>0.2</v>
      </c>
      <c r="Q172" s="65">
        <f t="shared" si="34"/>
        <v>0.2</v>
      </c>
      <c r="R172" s="65">
        <f t="shared" si="35"/>
        <v>0.2</v>
      </c>
    </row>
    <row r="173" spans="1:18" ht="14.25" customHeight="1" x14ac:dyDescent="0.2">
      <c r="A173" s="49" t="s">
        <v>236</v>
      </c>
      <c r="B173" s="110">
        <v>2</v>
      </c>
      <c r="C173" s="111">
        <v>0</v>
      </c>
      <c r="D173" s="111">
        <v>0</v>
      </c>
      <c r="E173" s="111">
        <v>0</v>
      </c>
      <c r="F173" s="111">
        <v>0</v>
      </c>
      <c r="G173" s="111">
        <v>0</v>
      </c>
      <c r="H173" s="111">
        <v>0</v>
      </c>
      <c r="I173" s="111">
        <v>0</v>
      </c>
      <c r="J173" s="111">
        <v>0</v>
      </c>
      <c r="K173" s="111">
        <v>2</v>
      </c>
      <c r="L173" s="111">
        <v>0</v>
      </c>
      <c r="M173" s="111">
        <v>0</v>
      </c>
      <c r="N173" s="111">
        <v>0</v>
      </c>
      <c r="O173" s="64" t="str">
        <f t="shared" si="32"/>
        <v>N/A</v>
      </c>
      <c r="P173" s="65">
        <f t="shared" si="33"/>
        <v>0</v>
      </c>
      <c r="Q173" s="65">
        <f t="shared" si="34"/>
        <v>0</v>
      </c>
      <c r="R173" s="65">
        <f t="shared" si="35"/>
        <v>0</v>
      </c>
    </row>
    <row r="174" spans="1:18" ht="14.25" customHeight="1" x14ac:dyDescent="0.2">
      <c r="A174" s="63" t="s">
        <v>534</v>
      </c>
      <c r="B174" s="110">
        <v>69</v>
      </c>
      <c r="C174" s="111">
        <v>13</v>
      </c>
      <c r="D174" s="111">
        <v>13</v>
      </c>
      <c r="E174" s="111">
        <v>3</v>
      </c>
      <c r="F174" s="111">
        <v>0</v>
      </c>
      <c r="G174" s="111">
        <v>0</v>
      </c>
      <c r="H174" s="111">
        <v>10</v>
      </c>
      <c r="I174" s="111">
        <v>2</v>
      </c>
      <c r="J174" s="111">
        <v>12</v>
      </c>
      <c r="K174" s="111">
        <v>21</v>
      </c>
      <c r="L174" s="111">
        <v>6</v>
      </c>
      <c r="M174" s="111">
        <v>6</v>
      </c>
      <c r="N174" s="111">
        <v>5</v>
      </c>
      <c r="O174" s="64">
        <f t="shared" si="32"/>
        <v>1</v>
      </c>
      <c r="P174" s="65">
        <f t="shared" si="33"/>
        <v>0.34883720930232559</v>
      </c>
      <c r="Q174" s="65">
        <f t="shared" si="34"/>
        <v>0.2318840579710145</v>
      </c>
      <c r="R174" s="65">
        <f t="shared" si="35"/>
        <v>0.18840579710144928</v>
      </c>
    </row>
    <row r="175" spans="1:18" ht="14.25" customHeight="1" x14ac:dyDescent="0.2">
      <c r="A175" s="49" t="s">
        <v>301</v>
      </c>
      <c r="B175" s="110">
        <v>1</v>
      </c>
      <c r="C175" s="111">
        <v>3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1</v>
      </c>
      <c r="K175" s="111">
        <v>0</v>
      </c>
      <c r="L175" s="111">
        <v>0</v>
      </c>
      <c r="M175" s="111">
        <v>0</v>
      </c>
      <c r="N175" s="111">
        <v>0</v>
      </c>
      <c r="O175" s="64" t="str">
        <f t="shared" si="32"/>
        <v>N/A</v>
      </c>
      <c r="P175" s="65">
        <f t="shared" si="33"/>
        <v>0.5</v>
      </c>
      <c r="Q175" s="65">
        <f t="shared" si="34"/>
        <v>0</v>
      </c>
      <c r="R175" s="65">
        <f t="shared" si="35"/>
        <v>0</v>
      </c>
    </row>
    <row r="176" spans="1:18" ht="14.25" customHeight="1" x14ac:dyDescent="0.2">
      <c r="A176" s="49" t="s">
        <v>251</v>
      </c>
      <c r="B176" s="110">
        <v>302</v>
      </c>
      <c r="C176" s="111">
        <v>78</v>
      </c>
      <c r="D176" s="111">
        <v>112</v>
      </c>
      <c r="E176" s="111">
        <v>30</v>
      </c>
      <c r="F176" s="111">
        <v>2</v>
      </c>
      <c r="G176" s="111">
        <v>3</v>
      </c>
      <c r="H176" s="111">
        <v>58</v>
      </c>
      <c r="I176" s="111">
        <v>8</v>
      </c>
      <c r="J176" s="111">
        <v>53</v>
      </c>
      <c r="K176" s="111">
        <v>34</v>
      </c>
      <c r="L176" s="111">
        <v>5</v>
      </c>
      <c r="M176" s="111">
        <v>7</v>
      </c>
      <c r="N176" s="111">
        <v>11</v>
      </c>
      <c r="O176" s="64">
        <f t="shared" ref="O176:O182" si="36">+IFERROR(L176/M176,"N/A")</f>
        <v>0.7142857142857143</v>
      </c>
      <c r="P176" s="65">
        <f t="shared" ref="P176:P182" si="37">+IFERROR((J176+D176+N176)/(B176+J176+N176),"N/A")</f>
        <v>0.48087431693989069</v>
      </c>
      <c r="Q176" s="65">
        <f t="shared" ref="Q176:Q182" si="38">+IFERROR((D176+(E176*1)+(F176*2)+(G176*3))/B176,"N/A")</f>
        <v>0.51324503311258274</v>
      </c>
      <c r="R176" s="65">
        <f t="shared" ref="R176:R182" si="39">+IFERROR(D176/B176,"N/A")</f>
        <v>0.37086092715231789</v>
      </c>
    </row>
    <row r="177" spans="1:18" ht="14.25" customHeight="1" x14ac:dyDescent="0.2">
      <c r="A177" s="63" t="s">
        <v>612</v>
      </c>
      <c r="B177" s="110">
        <v>3</v>
      </c>
      <c r="C177" s="111">
        <v>0</v>
      </c>
      <c r="D177" s="111">
        <v>1</v>
      </c>
      <c r="E177" s="111">
        <v>0</v>
      </c>
      <c r="F177" s="111">
        <v>0</v>
      </c>
      <c r="G177" s="111">
        <v>0</v>
      </c>
      <c r="H177" s="111">
        <v>1</v>
      </c>
      <c r="I177" s="111">
        <v>0</v>
      </c>
      <c r="J177" s="111">
        <v>1</v>
      </c>
      <c r="K177" s="111">
        <v>2</v>
      </c>
      <c r="L177" s="111">
        <v>0</v>
      </c>
      <c r="M177" s="111">
        <v>0</v>
      </c>
      <c r="N177" s="111">
        <v>0</v>
      </c>
      <c r="O177" s="64" t="str">
        <f t="shared" si="36"/>
        <v>N/A</v>
      </c>
      <c r="P177" s="65">
        <f t="shared" si="37"/>
        <v>0.5</v>
      </c>
      <c r="Q177" s="65">
        <f t="shared" si="38"/>
        <v>0.33333333333333331</v>
      </c>
      <c r="R177" s="65">
        <f t="shared" si="39"/>
        <v>0.33333333333333331</v>
      </c>
    </row>
    <row r="178" spans="1:18" ht="14.25" customHeight="1" x14ac:dyDescent="0.2">
      <c r="A178" s="63" t="s">
        <v>474</v>
      </c>
      <c r="B178" s="110">
        <v>84</v>
      </c>
      <c r="C178" s="111">
        <v>17</v>
      </c>
      <c r="D178" s="111">
        <v>15</v>
      </c>
      <c r="E178" s="111">
        <v>4</v>
      </c>
      <c r="F178" s="111">
        <v>2</v>
      </c>
      <c r="G178" s="111">
        <v>0</v>
      </c>
      <c r="H178" s="111">
        <v>12</v>
      </c>
      <c r="I178" s="111">
        <v>0</v>
      </c>
      <c r="J178" s="111">
        <v>16</v>
      </c>
      <c r="K178" s="111">
        <v>44</v>
      </c>
      <c r="L178" s="111">
        <v>5</v>
      </c>
      <c r="M178" s="111">
        <v>7</v>
      </c>
      <c r="N178" s="111">
        <v>3</v>
      </c>
      <c r="O178" s="64">
        <f t="shared" si="36"/>
        <v>0.7142857142857143</v>
      </c>
      <c r="P178" s="65">
        <f t="shared" si="37"/>
        <v>0.3300970873786408</v>
      </c>
      <c r="Q178" s="65">
        <f t="shared" si="38"/>
        <v>0.27380952380952384</v>
      </c>
      <c r="R178" s="65">
        <f t="shared" si="39"/>
        <v>0.17857142857142858</v>
      </c>
    </row>
    <row r="179" spans="1:18" ht="14.25" customHeight="1" x14ac:dyDescent="0.2">
      <c r="A179" s="49" t="s">
        <v>250</v>
      </c>
      <c r="B179" s="110">
        <v>77</v>
      </c>
      <c r="C179" s="111">
        <v>11</v>
      </c>
      <c r="D179" s="111">
        <v>18</v>
      </c>
      <c r="E179" s="111">
        <v>6</v>
      </c>
      <c r="F179" s="111">
        <v>0</v>
      </c>
      <c r="G179" s="111">
        <v>1</v>
      </c>
      <c r="H179" s="111">
        <v>14</v>
      </c>
      <c r="I179" s="111">
        <v>2</v>
      </c>
      <c r="J179" s="111">
        <v>13</v>
      </c>
      <c r="K179" s="111">
        <v>22</v>
      </c>
      <c r="L179" s="111">
        <v>0</v>
      </c>
      <c r="M179" s="111">
        <v>0</v>
      </c>
      <c r="N179" s="111">
        <v>0</v>
      </c>
      <c r="O179" s="64" t="str">
        <f t="shared" si="36"/>
        <v>N/A</v>
      </c>
      <c r="P179" s="65">
        <f t="shared" si="37"/>
        <v>0.34444444444444444</v>
      </c>
      <c r="Q179" s="65">
        <f t="shared" si="38"/>
        <v>0.35064935064935066</v>
      </c>
      <c r="R179" s="65">
        <f t="shared" si="39"/>
        <v>0.23376623376623376</v>
      </c>
    </row>
    <row r="180" spans="1:18" ht="14.25" customHeight="1" x14ac:dyDescent="0.2">
      <c r="A180" s="49" t="s">
        <v>222</v>
      </c>
      <c r="B180" s="110">
        <v>214</v>
      </c>
      <c r="C180" s="111">
        <v>47</v>
      </c>
      <c r="D180" s="111">
        <v>85</v>
      </c>
      <c r="E180" s="111">
        <v>18</v>
      </c>
      <c r="F180" s="111">
        <v>0</v>
      </c>
      <c r="G180" s="111">
        <v>1</v>
      </c>
      <c r="H180" s="111">
        <v>28</v>
      </c>
      <c r="I180" s="111">
        <v>3</v>
      </c>
      <c r="J180" s="111">
        <v>26</v>
      </c>
      <c r="K180" s="111">
        <v>22</v>
      </c>
      <c r="L180" s="111">
        <v>7</v>
      </c>
      <c r="M180" s="111">
        <v>7</v>
      </c>
      <c r="N180" s="111">
        <v>2</v>
      </c>
      <c r="O180" s="64">
        <f t="shared" si="36"/>
        <v>1</v>
      </c>
      <c r="P180" s="65">
        <f t="shared" si="37"/>
        <v>0.46694214876033058</v>
      </c>
      <c r="Q180" s="65">
        <f t="shared" si="38"/>
        <v>0.49532710280373832</v>
      </c>
      <c r="R180" s="65">
        <f t="shared" si="39"/>
        <v>0.39719626168224298</v>
      </c>
    </row>
    <row r="181" spans="1:18" ht="14.25" customHeight="1" x14ac:dyDescent="0.2">
      <c r="A181" s="63" t="s">
        <v>496</v>
      </c>
      <c r="B181" s="110">
        <v>240</v>
      </c>
      <c r="C181" s="111">
        <v>19</v>
      </c>
      <c r="D181" s="111">
        <v>67</v>
      </c>
      <c r="E181" s="111">
        <v>7</v>
      </c>
      <c r="F181" s="111">
        <v>0</v>
      </c>
      <c r="G181" s="111">
        <v>1</v>
      </c>
      <c r="H181" s="111">
        <v>50</v>
      </c>
      <c r="I181" s="111">
        <v>9</v>
      </c>
      <c r="J181" s="111">
        <v>35</v>
      </c>
      <c r="K181" s="111">
        <v>26</v>
      </c>
      <c r="L181" s="111">
        <v>6</v>
      </c>
      <c r="M181" s="111">
        <v>7</v>
      </c>
      <c r="N181" s="111">
        <v>11</v>
      </c>
      <c r="O181" s="64">
        <f t="shared" si="36"/>
        <v>0.8571428571428571</v>
      </c>
      <c r="P181" s="65">
        <f t="shared" si="37"/>
        <v>0.3951048951048951</v>
      </c>
      <c r="Q181" s="65">
        <f t="shared" si="38"/>
        <v>0.32083333333333336</v>
      </c>
      <c r="R181" s="65">
        <f t="shared" si="39"/>
        <v>0.27916666666666667</v>
      </c>
    </row>
    <row r="182" spans="1:18" ht="14.25" customHeight="1" x14ac:dyDescent="0.25">
      <c r="A182" s="107" t="s">
        <v>317</v>
      </c>
      <c r="B182" s="114">
        <v>17883</v>
      </c>
      <c r="C182" s="115">
        <v>3952</v>
      </c>
      <c r="D182" s="115">
        <v>5376</v>
      </c>
      <c r="E182" s="115">
        <v>988</v>
      </c>
      <c r="F182" s="115">
        <v>152</v>
      </c>
      <c r="G182" s="115">
        <v>188</v>
      </c>
      <c r="H182" s="115">
        <v>3308</v>
      </c>
      <c r="I182" s="115">
        <v>491</v>
      </c>
      <c r="J182" s="115">
        <v>2581</v>
      </c>
      <c r="K182" s="115">
        <v>3391</v>
      </c>
      <c r="L182" s="115">
        <v>1507</v>
      </c>
      <c r="M182" s="115">
        <v>1756</v>
      </c>
      <c r="N182" s="115">
        <v>534</v>
      </c>
      <c r="O182" s="116">
        <f t="shared" si="36"/>
        <v>0.85820045558086555</v>
      </c>
      <c r="P182" s="117">
        <f t="shared" si="37"/>
        <v>0.40437184493761308</v>
      </c>
      <c r="Q182" s="117">
        <f t="shared" si="38"/>
        <v>0.40440641950455741</v>
      </c>
      <c r="R182" s="117">
        <f t="shared" si="39"/>
        <v>0.30062070122462675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6"/>
  <sheetViews>
    <sheetView workbookViewId="0">
      <selection activeCell="I31" sqref="I31"/>
    </sheetView>
  </sheetViews>
  <sheetFormatPr defaultRowHeight="15" x14ac:dyDescent="0.25"/>
  <cols>
    <col min="1" max="1" width="18.28515625" bestFit="1" customWidth="1"/>
    <col min="2" max="2" width="25.5703125" bestFit="1" customWidth="1"/>
    <col min="3" max="3" width="20.85546875" bestFit="1" customWidth="1"/>
  </cols>
  <sheetData>
    <row r="1" spans="1:22" x14ac:dyDescent="0.25">
      <c r="A1" s="2">
        <v>2019</v>
      </c>
      <c r="B1" s="4" t="s">
        <v>219</v>
      </c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30.75" x14ac:dyDescent="0.3">
      <c r="A2" s="5" t="s">
        <v>68</v>
      </c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57</v>
      </c>
      <c r="N2" s="12" t="s">
        <v>58</v>
      </c>
      <c r="O2" s="12" t="s">
        <v>59</v>
      </c>
      <c r="P2" s="12" t="s">
        <v>60</v>
      </c>
      <c r="Q2" s="12" t="s">
        <v>132</v>
      </c>
      <c r="R2" s="12" t="s">
        <v>61</v>
      </c>
      <c r="S2" s="12" t="s">
        <v>62</v>
      </c>
      <c r="T2" s="12" t="s">
        <v>63</v>
      </c>
      <c r="U2" s="12" t="s">
        <v>64</v>
      </c>
      <c r="V2" s="70" t="s">
        <v>539</v>
      </c>
    </row>
    <row r="3" spans="1:22" x14ac:dyDescent="0.25">
      <c r="A3" t="s">
        <v>16</v>
      </c>
      <c r="B3" t="s">
        <v>386</v>
      </c>
      <c r="C3" t="str">
        <f>+A3&amp;", "&amp;B3</f>
        <v>Bormann, Garrett</v>
      </c>
      <c r="D3" s="1">
        <v>139</v>
      </c>
      <c r="E3" s="1">
        <v>32</v>
      </c>
      <c r="F3" s="1">
        <v>47</v>
      </c>
      <c r="G3" s="1">
        <f>F3-H3-I3-J3</f>
        <v>40</v>
      </c>
      <c r="H3" s="1">
        <v>6</v>
      </c>
      <c r="I3" s="1">
        <v>1</v>
      </c>
      <c r="J3" s="1">
        <v>0</v>
      </c>
      <c r="K3" s="1">
        <v>14</v>
      </c>
      <c r="L3" s="1">
        <v>1</v>
      </c>
      <c r="M3" s="1">
        <v>20</v>
      </c>
      <c r="N3" s="1">
        <v>9</v>
      </c>
      <c r="O3" s="1">
        <v>17</v>
      </c>
      <c r="P3" s="1">
        <v>20</v>
      </c>
      <c r="Q3" s="9">
        <f>O3/P3</f>
        <v>0.85</v>
      </c>
      <c r="R3" s="1">
        <v>3</v>
      </c>
      <c r="S3" s="1">
        <v>0.432</v>
      </c>
      <c r="T3" s="1">
        <v>0.39600000000000002</v>
      </c>
      <c r="U3" s="1">
        <v>0.33800000000000002</v>
      </c>
      <c r="V3" s="1"/>
    </row>
    <row r="4" spans="1:22" x14ac:dyDescent="0.25">
      <c r="A4" t="s">
        <v>365</v>
      </c>
      <c r="B4" t="s">
        <v>366</v>
      </c>
      <c r="C4" t="str">
        <f t="shared" ref="C4:C28" si="0">+A4&amp;", "&amp;B4</f>
        <v>Kuepker, Zachary</v>
      </c>
      <c r="D4" s="1">
        <v>122</v>
      </c>
      <c r="E4" s="1">
        <v>25</v>
      </c>
      <c r="F4" s="1">
        <v>46</v>
      </c>
      <c r="G4" s="1">
        <f t="shared" ref="G4:G28" si="1">F4-H4-I4-J4</f>
        <v>33</v>
      </c>
      <c r="H4" s="1">
        <v>7</v>
      </c>
      <c r="I4" s="1">
        <v>4</v>
      </c>
      <c r="J4" s="1">
        <v>2</v>
      </c>
      <c r="K4" s="1">
        <v>42</v>
      </c>
      <c r="L4" s="1">
        <v>4</v>
      </c>
      <c r="M4" s="1">
        <v>15</v>
      </c>
      <c r="N4" s="1">
        <v>16</v>
      </c>
      <c r="O4" s="1">
        <v>16</v>
      </c>
      <c r="P4" s="1">
        <v>21</v>
      </c>
      <c r="Q4" s="9">
        <f t="shared" ref="Q4:Q28" si="2">O4/P4</f>
        <v>0.76190476190476186</v>
      </c>
      <c r="R4" s="1">
        <v>5</v>
      </c>
      <c r="S4" s="1">
        <v>0.46500000000000002</v>
      </c>
      <c r="T4" s="1">
        <v>0.54900000000000004</v>
      </c>
      <c r="U4" s="1">
        <v>0.377</v>
      </c>
      <c r="V4" s="1"/>
    </row>
    <row r="5" spans="1:22" x14ac:dyDescent="0.25">
      <c r="A5" t="s">
        <v>11</v>
      </c>
      <c r="B5" t="s">
        <v>35</v>
      </c>
      <c r="C5" t="str">
        <f t="shared" si="0"/>
        <v>McComas, Liam</v>
      </c>
      <c r="D5" s="1">
        <v>124</v>
      </c>
      <c r="E5" s="1">
        <v>11</v>
      </c>
      <c r="F5" s="1">
        <v>46</v>
      </c>
      <c r="G5" s="1">
        <f t="shared" si="1"/>
        <v>28</v>
      </c>
      <c r="H5" s="1">
        <v>12</v>
      </c>
      <c r="I5" s="1">
        <v>2</v>
      </c>
      <c r="J5" s="1">
        <v>4</v>
      </c>
      <c r="K5" s="1">
        <v>33</v>
      </c>
      <c r="L5" s="1">
        <v>0</v>
      </c>
      <c r="M5" s="1">
        <v>23</v>
      </c>
      <c r="N5" s="1">
        <v>13</v>
      </c>
      <c r="O5" s="1">
        <v>0</v>
      </c>
      <c r="P5" s="1">
        <v>0</v>
      </c>
      <c r="Q5" s="9" t="e">
        <f t="shared" si="2"/>
        <v>#DIV/0!</v>
      </c>
      <c r="R5" s="1">
        <v>5</v>
      </c>
      <c r="S5" s="1">
        <v>0.48699999999999999</v>
      </c>
      <c r="T5" s="1">
        <v>0.59699999999999998</v>
      </c>
      <c r="U5" s="1">
        <v>0.371</v>
      </c>
      <c r="V5" s="1"/>
    </row>
    <row r="6" spans="1:22" x14ac:dyDescent="0.25">
      <c r="A6" t="s">
        <v>367</v>
      </c>
      <c r="B6" t="s">
        <v>368</v>
      </c>
      <c r="C6" t="str">
        <f t="shared" si="0"/>
        <v>Hanrahan, Cade</v>
      </c>
      <c r="D6" s="1">
        <v>121</v>
      </c>
      <c r="E6" s="1">
        <v>23</v>
      </c>
      <c r="F6" s="1">
        <v>34</v>
      </c>
      <c r="G6" s="1">
        <f t="shared" si="1"/>
        <v>27</v>
      </c>
      <c r="H6" s="1">
        <v>6</v>
      </c>
      <c r="I6" s="1">
        <v>1</v>
      </c>
      <c r="J6" s="1">
        <v>0</v>
      </c>
      <c r="K6" s="1">
        <v>17</v>
      </c>
      <c r="L6" s="1">
        <v>4</v>
      </c>
      <c r="M6" s="1">
        <v>14</v>
      </c>
      <c r="N6" s="1">
        <v>18</v>
      </c>
      <c r="O6" s="1">
        <v>12</v>
      </c>
      <c r="P6" s="1">
        <v>14</v>
      </c>
      <c r="Q6" s="9">
        <f t="shared" si="2"/>
        <v>0.8571428571428571</v>
      </c>
      <c r="R6" s="1">
        <v>5</v>
      </c>
      <c r="S6" s="1">
        <v>0.379</v>
      </c>
      <c r="T6" s="1">
        <v>0.34699999999999998</v>
      </c>
      <c r="U6" s="1">
        <v>0.28100000000000003</v>
      </c>
      <c r="V6" s="1"/>
    </row>
    <row r="7" spans="1:22" x14ac:dyDescent="0.25">
      <c r="A7" t="s">
        <v>17</v>
      </c>
      <c r="B7" t="s">
        <v>42</v>
      </c>
      <c r="C7" t="str">
        <f t="shared" si="0"/>
        <v>Lewers, Sam</v>
      </c>
      <c r="D7" s="1">
        <v>117</v>
      </c>
      <c r="E7" s="1">
        <v>16</v>
      </c>
      <c r="F7" s="1">
        <v>34</v>
      </c>
      <c r="G7" s="1">
        <f t="shared" si="1"/>
        <v>22</v>
      </c>
      <c r="H7" s="1">
        <v>10</v>
      </c>
      <c r="I7" s="1">
        <v>1</v>
      </c>
      <c r="J7" s="1">
        <v>1</v>
      </c>
      <c r="K7" s="1">
        <v>27</v>
      </c>
      <c r="L7" s="1">
        <v>4</v>
      </c>
      <c r="M7" s="1">
        <v>12</v>
      </c>
      <c r="N7" s="1">
        <v>24</v>
      </c>
      <c r="O7" s="1">
        <v>16</v>
      </c>
      <c r="P7" s="1">
        <v>18</v>
      </c>
      <c r="Q7" s="9">
        <f t="shared" si="2"/>
        <v>0.88888888888888884</v>
      </c>
      <c r="R7" s="1">
        <v>1</v>
      </c>
      <c r="S7" s="1">
        <v>0.36199999999999999</v>
      </c>
      <c r="T7" s="1">
        <v>0.41899999999999998</v>
      </c>
      <c r="U7" s="1">
        <v>0.29099999999999998</v>
      </c>
      <c r="V7" s="1"/>
    </row>
    <row r="8" spans="1:22" x14ac:dyDescent="0.25">
      <c r="A8" t="s">
        <v>387</v>
      </c>
      <c r="B8" t="s">
        <v>388</v>
      </c>
      <c r="C8" t="str">
        <f t="shared" si="0"/>
        <v>Mitchell, Gable</v>
      </c>
      <c r="D8" s="1">
        <v>120</v>
      </c>
      <c r="E8" s="1">
        <v>34</v>
      </c>
      <c r="F8" s="1">
        <v>32</v>
      </c>
      <c r="G8" s="1">
        <f t="shared" si="1"/>
        <v>25</v>
      </c>
      <c r="H8" s="1">
        <v>2</v>
      </c>
      <c r="I8" s="1">
        <v>5</v>
      </c>
      <c r="J8" s="1">
        <v>0</v>
      </c>
      <c r="K8" s="1">
        <v>18</v>
      </c>
      <c r="L8" s="1">
        <v>3</v>
      </c>
      <c r="M8" s="1">
        <v>21</v>
      </c>
      <c r="N8" s="1">
        <v>11</v>
      </c>
      <c r="O8" s="1">
        <v>12</v>
      </c>
      <c r="P8" s="1">
        <v>16</v>
      </c>
      <c r="Q8" s="9">
        <f t="shared" si="2"/>
        <v>0.75</v>
      </c>
      <c r="R8" s="1">
        <v>3</v>
      </c>
      <c r="S8" s="1">
        <v>0.38900000000000001</v>
      </c>
      <c r="T8" s="1">
        <v>0.36699999999999999</v>
      </c>
      <c r="U8" s="1">
        <v>0.26700000000000002</v>
      </c>
      <c r="V8" s="1"/>
    </row>
    <row r="9" spans="1:22" x14ac:dyDescent="0.25">
      <c r="A9" t="s">
        <v>19</v>
      </c>
      <c r="B9" t="s">
        <v>34</v>
      </c>
      <c r="C9" t="str">
        <f t="shared" si="0"/>
        <v>Steve, Ben</v>
      </c>
      <c r="D9" s="1">
        <v>95</v>
      </c>
      <c r="E9" s="1">
        <v>15</v>
      </c>
      <c r="F9" s="1">
        <v>23</v>
      </c>
      <c r="G9" s="1">
        <f t="shared" si="1"/>
        <v>22</v>
      </c>
      <c r="H9" s="1">
        <v>1</v>
      </c>
      <c r="I9" s="1">
        <v>0</v>
      </c>
      <c r="J9" s="1">
        <v>0</v>
      </c>
      <c r="K9" s="1">
        <v>11</v>
      </c>
      <c r="L9" s="1">
        <v>2</v>
      </c>
      <c r="M9" s="1">
        <v>8</v>
      </c>
      <c r="N9" s="1">
        <v>13</v>
      </c>
      <c r="O9" s="1">
        <v>11</v>
      </c>
      <c r="P9" s="1">
        <v>12</v>
      </c>
      <c r="Q9" s="9">
        <f t="shared" si="2"/>
        <v>0.91666666666666663</v>
      </c>
      <c r="R9" s="1">
        <v>0</v>
      </c>
      <c r="S9" s="1">
        <v>0.30099999999999999</v>
      </c>
      <c r="T9" s="1">
        <v>0.253</v>
      </c>
      <c r="U9" s="1">
        <v>0.24199999999999999</v>
      </c>
      <c r="V9" s="1"/>
    </row>
    <row r="10" spans="1:22" x14ac:dyDescent="0.25">
      <c r="A10" t="s">
        <v>389</v>
      </c>
      <c r="B10" t="s">
        <v>390</v>
      </c>
      <c r="C10" t="str">
        <f t="shared" si="0"/>
        <v>Seaton, Carter</v>
      </c>
      <c r="D10" s="1">
        <v>65</v>
      </c>
      <c r="E10" s="1">
        <v>10</v>
      </c>
      <c r="F10" s="1">
        <v>17</v>
      </c>
      <c r="G10" s="1">
        <f t="shared" si="1"/>
        <v>16</v>
      </c>
      <c r="H10" s="1">
        <v>0</v>
      </c>
      <c r="I10" s="1">
        <v>1</v>
      </c>
      <c r="J10" s="1">
        <v>0</v>
      </c>
      <c r="K10" s="1">
        <v>8</v>
      </c>
      <c r="L10" s="1">
        <v>1</v>
      </c>
      <c r="M10" s="1">
        <v>6</v>
      </c>
      <c r="N10" s="1">
        <v>21</v>
      </c>
      <c r="O10" s="1">
        <v>4</v>
      </c>
      <c r="P10" s="1">
        <v>4</v>
      </c>
      <c r="Q10" s="9">
        <f t="shared" si="2"/>
        <v>1</v>
      </c>
      <c r="R10" s="1">
        <v>0</v>
      </c>
      <c r="S10" s="1">
        <v>0.32400000000000001</v>
      </c>
      <c r="T10" s="1">
        <v>0.29199999999999998</v>
      </c>
      <c r="U10" s="1">
        <v>0.26200000000000001</v>
      </c>
      <c r="V10" s="1"/>
    </row>
    <row r="11" spans="1:22" x14ac:dyDescent="0.25">
      <c r="A11" t="s">
        <v>3</v>
      </c>
      <c r="B11" t="s">
        <v>391</v>
      </c>
      <c r="C11" t="str">
        <f t="shared" si="0"/>
        <v>Schnoebelen, Kolbe</v>
      </c>
      <c r="D11" s="1">
        <v>76</v>
      </c>
      <c r="E11" s="1">
        <v>5</v>
      </c>
      <c r="F11" s="1">
        <v>16</v>
      </c>
      <c r="G11" s="1">
        <f t="shared" si="1"/>
        <v>15</v>
      </c>
      <c r="H11" s="1">
        <v>1</v>
      </c>
      <c r="I11" s="1">
        <v>0</v>
      </c>
      <c r="J11" s="1">
        <v>0</v>
      </c>
      <c r="K11" s="1">
        <v>2</v>
      </c>
      <c r="L11" s="1">
        <v>1</v>
      </c>
      <c r="M11" s="1">
        <v>7</v>
      </c>
      <c r="N11" s="1">
        <v>9</v>
      </c>
      <c r="O11" s="1">
        <v>3</v>
      </c>
      <c r="P11" s="1">
        <v>3</v>
      </c>
      <c r="Q11" s="9">
        <f t="shared" si="2"/>
        <v>1</v>
      </c>
      <c r="R11" s="1">
        <v>3</v>
      </c>
      <c r="S11" s="1">
        <v>0.30199999999999999</v>
      </c>
      <c r="T11" s="1">
        <v>0.224</v>
      </c>
      <c r="U11" s="1">
        <v>0.21099999999999999</v>
      </c>
      <c r="V11" s="1"/>
    </row>
    <row r="12" spans="1:22" x14ac:dyDescent="0.25">
      <c r="A12" t="s">
        <v>363</v>
      </c>
      <c r="B12" t="s">
        <v>364</v>
      </c>
      <c r="C12" t="str">
        <f t="shared" si="0"/>
        <v>Heck, DJ</v>
      </c>
      <c r="D12" s="1">
        <v>44</v>
      </c>
      <c r="E12" s="1">
        <v>14</v>
      </c>
      <c r="F12" s="1">
        <v>13</v>
      </c>
      <c r="G12" s="1">
        <f t="shared" si="1"/>
        <v>9</v>
      </c>
      <c r="H12" s="1">
        <v>3</v>
      </c>
      <c r="I12" s="1">
        <v>0</v>
      </c>
      <c r="J12" s="1">
        <v>1</v>
      </c>
      <c r="K12" s="1">
        <v>12</v>
      </c>
      <c r="L12" s="1">
        <v>1</v>
      </c>
      <c r="M12" s="1">
        <v>10</v>
      </c>
      <c r="N12" s="1">
        <v>4</v>
      </c>
      <c r="O12" s="1">
        <v>7</v>
      </c>
      <c r="P12" s="1">
        <v>9</v>
      </c>
      <c r="Q12" s="9">
        <f t="shared" si="2"/>
        <v>0.77777777777777779</v>
      </c>
      <c r="R12" s="1">
        <v>0</v>
      </c>
      <c r="S12" s="1">
        <v>0.42599999999999999</v>
      </c>
      <c r="T12" s="1">
        <v>0.432</v>
      </c>
      <c r="U12" s="1">
        <v>0.29499999999999998</v>
      </c>
      <c r="V12" s="1"/>
    </row>
    <row r="13" spans="1:22" x14ac:dyDescent="0.25">
      <c r="A13" t="s">
        <v>117</v>
      </c>
      <c r="B13" t="s">
        <v>392</v>
      </c>
      <c r="C13" t="str">
        <f t="shared" si="0"/>
        <v>Kabat, Noah</v>
      </c>
      <c r="D13" s="1">
        <v>21</v>
      </c>
      <c r="E13" s="1">
        <v>7</v>
      </c>
      <c r="F13" s="1">
        <v>7</v>
      </c>
      <c r="G13" s="1">
        <f t="shared" si="1"/>
        <v>7</v>
      </c>
      <c r="H13" s="1">
        <v>0</v>
      </c>
      <c r="I13" s="1">
        <v>0</v>
      </c>
      <c r="J13" s="1">
        <v>0</v>
      </c>
      <c r="K13" s="1">
        <v>3</v>
      </c>
      <c r="L13" s="1">
        <v>0</v>
      </c>
      <c r="M13" s="1">
        <v>1</v>
      </c>
      <c r="N13" s="1">
        <v>2</v>
      </c>
      <c r="O13" s="1">
        <v>4</v>
      </c>
      <c r="P13" s="1">
        <v>5</v>
      </c>
      <c r="Q13" s="9">
        <f t="shared" si="2"/>
        <v>0.8</v>
      </c>
      <c r="R13" s="1">
        <v>1</v>
      </c>
      <c r="S13" s="1">
        <v>0.39100000000000001</v>
      </c>
      <c r="T13" s="1">
        <v>0.33300000000000002</v>
      </c>
      <c r="U13" s="1">
        <v>0.33300000000000002</v>
      </c>
      <c r="V13" s="1"/>
    </row>
    <row r="14" spans="1:22" x14ac:dyDescent="0.25">
      <c r="A14" t="s">
        <v>393</v>
      </c>
      <c r="B14" t="s">
        <v>394</v>
      </c>
      <c r="C14" t="str">
        <f t="shared" si="0"/>
        <v>Hayden, Reese</v>
      </c>
      <c r="D14" s="1">
        <v>16</v>
      </c>
      <c r="E14" s="1">
        <v>3</v>
      </c>
      <c r="F14" s="1">
        <v>4</v>
      </c>
      <c r="G14" s="1">
        <f t="shared" si="1"/>
        <v>4</v>
      </c>
      <c r="H14" s="1">
        <v>0</v>
      </c>
      <c r="I14" s="1">
        <v>0</v>
      </c>
      <c r="J14" s="1">
        <v>0</v>
      </c>
      <c r="K14" s="1">
        <v>2</v>
      </c>
      <c r="L14" s="1">
        <v>1</v>
      </c>
      <c r="M14" s="1">
        <v>1</v>
      </c>
      <c r="N14" s="1">
        <v>2</v>
      </c>
      <c r="O14" s="1">
        <v>0</v>
      </c>
      <c r="P14" s="1">
        <v>0</v>
      </c>
      <c r="Q14" s="9" t="e">
        <f t="shared" si="2"/>
        <v>#DIV/0!</v>
      </c>
      <c r="R14" s="1">
        <v>0</v>
      </c>
      <c r="S14" s="1">
        <v>0.29399999999999998</v>
      </c>
      <c r="T14" s="1">
        <v>0.25</v>
      </c>
      <c r="U14" s="1">
        <v>0.25</v>
      </c>
      <c r="V14" s="1"/>
    </row>
    <row r="15" spans="1:22" x14ac:dyDescent="0.25">
      <c r="A15" t="s">
        <v>374</v>
      </c>
      <c r="B15" t="s">
        <v>375</v>
      </c>
      <c r="C15" t="str">
        <f t="shared" si="0"/>
        <v>Dickerson, Dustin</v>
      </c>
      <c r="D15" s="1">
        <v>20</v>
      </c>
      <c r="E15" s="1">
        <v>24</v>
      </c>
      <c r="F15" s="1">
        <v>3</v>
      </c>
      <c r="G15" s="1">
        <f t="shared" si="1"/>
        <v>2</v>
      </c>
      <c r="H15" s="1">
        <v>1</v>
      </c>
      <c r="I15" s="1">
        <v>0</v>
      </c>
      <c r="J15" s="1">
        <v>0</v>
      </c>
      <c r="K15" s="1">
        <v>3</v>
      </c>
      <c r="L15" s="1">
        <v>3</v>
      </c>
      <c r="M15" s="1">
        <v>3</v>
      </c>
      <c r="N15" s="1">
        <v>9</v>
      </c>
      <c r="O15" s="1">
        <v>11</v>
      </c>
      <c r="P15" s="1">
        <v>13</v>
      </c>
      <c r="Q15" s="9">
        <f t="shared" si="2"/>
        <v>0.84615384615384615</v>
      </c>
      <c r="R15" s="1">
        <v>1</v>
      </c>
      <c r="S15" s="1">
        <v>0.29199999999999998</v>
      </c>
      <c r="T15" s="1">
        <v>0.2</v>
      </c>
      <c r="U15" s="1">
        <v>0.15</v>
      </c>
      <c r="V15" s="1"/>
    </row>
    <row r="16" spans="1:22" x14ac:dyDescent="0.25">
      <c r="A16" t="s">
        <v>370</v>
      </c>
      <c r="B16" t="s">
        <v>36</v>
      </c>
      <c r="C16" t="str">
        <f t="shared" si="0"/>
        <v>Moore, Riley</v>
      </c>
      <c r="D16" s="1">
        <v>8</v>
      </c>
      <c r="E16" s="1">
        <v>9</v>
      </c>
      <c r="F16" s="1">
        <v>2</v>
      </c>
      <c r="G16" s="1">
        <f t="shared" si="1"/>
        <v>1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O16" s="1">
        <v>2</v>
      </c>
      <c r="P16" s="1">
        <v>2</v>
      </c>
      <c r="Q16" s="9">
        <f t="shared" si="2"/>
        <v>1</v>
      </c>
      <c r="R16" s="1">
        <v>0</v>
      </c>
      <c r="S16" s="1">
        <v>0.25</v>
      </c>
      <c r="T16" s="1">
        <v>0.375</v>
      </c>
      <c r="U16" s="1">
        <v>0.25</v>
      </c>
      <c r="V16" s="1"/>
    </row>
    <row r="17" spans="1:22" x14ac:dyDescent="0.25">
      <c r="A17" t="s">
        <v>395</v>
      </c>
      <c r="B17" t="s">
        <v>396</v>
      </c>
      <c r="C17" t="str">
        <f t="shared" si="0"/>
        <v>Ernst, Jackson</v>
      </c>
      <c r="D17" s="1">
        <v>9</v>
      </c>
      <c r="E17" s="1">
        <v>1</v>
      </c>
      <c r="F17" s="1">
        <v>1</v>
      </c>
      <c r="G17" s="1">
        <f t="shared" si="1"/>
        <v>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2</v>
      </c>
      <c r="N17" s="1">
        <v>4</v>
      </c>
      <c r="O17" s="1">
        <v>0</v>
      </c>
      <c r="P17" s="1">
        <v>0</v>
      </c>
      <c r="Q17" s="9" t="e">
        <f t="shared" si="2"/>
        <v>#DIV/0!</v>
      </c>
      <c r="R17" s="1">
        <v>0</v>
      </c>
      <c r="S17" s="1">
        <v>0.27300000000000002</v>
      </c>
      <c r="T17" s="1">
        <v>0.111</v>
      </c>
      <c r="U17" s="1">
        <v>0.111</v>
      </c>
      <c r="V17" s="1"/>
    </row>
    <row r="18" spans="1:22" x14ac:dyDescent="0.25">
      <c r="A18" t="s">
        <v>397</v>
      </c>
      <c r="B18" t="s">
        <v>368</v>
      </c>
      <c r="C18" t="str">
        <f t="shared" si="0"/>
        <v>Obermueller, Cade</v>
      </c>
      <c r="D18" s="1">
        <v>0</v>
      </c>
      <c r="E18" s="1">
        <v>0</v>
      </c>
      <c r="F18" s="1">
        <v>0</v>
      </c>
      <c r="G18" s="1">
        <f t="shared" si="1"/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9" t="e">
        <f t="shared" si="2"/>
        <v>#DIV/0!</v>
      </c>
      <c r="R18" s="1">
        <v>0</v>
      </c>
      <c r="S18" s="1">
        <v>0</v>
      </c>
      <c r="T18" s="1">
        <v>0</v>
      </c>
      <c r="U18" s="1">
        <v>0</v>
      </c>
      <c r="V18" s="1"/>
    </row>
    <row r="19" spans="1:22" x14ac:dyDescent="0.25">
      <c r="A19" t="s">
        <v>398</v>
      </c>
      <c r="B19" t="s">
        <v>399</v>
      </c>
      <c r="C19" t="str">
        <f t="shared" si="0"/>
        <v>Denniger, Daniel</v>
      </c>
      <c r="D19" s="1">
        <v>0</v>
      </c>
      <c r="E19" s="1">
        <v>0</v>
      </c>
      <c r="F19" s="1">
        <v>0</v>
      </c>
      <c r="G19" s="1">
        <f t="shared" si="1"/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9" t="e">
        <f t="shared" si="2"/>
        <v>#DIV/0!</v>
      </c>
      <c r="R19" s="1">
        <v>0</v>
      </c>
      <c r="S19" s="1">
        <v>0</v>
      </c>
      <c r="T19" s="1">
        <v>0</v>
      </c>
      <c r="U19" s="1">
        <v>0</v>
      </c>
      <c r="V19" s="1"/>
    </row>
    <row r="20" spans="1:22" x14ac:dyDescent="0.25">
      <c r="A20" t="s">
        <v>115</v>
      </c>
      <c r="B20" t="s">
        <v>400</v>
      </c>
      <c r="C20" t="str">
        <f t="shared" si="0"/>
        <v>Cotton, Garet</v>
      </c>
      <c r="D20" s="1">
        <v>0</v>
      </c>
      <c r="E20" s="1">
        <v>0</v>
      </c>
      <c r="F20" s="1">
        <v>0</v>
      </c>
      <c r="G20" s="1">
        <f t="shared" si="1"/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9" t="e">
        <f t="shared" si="2"/>
        <v>#DIV/0!</v>
      </c>
      <c r="R20" s="1">
        <v>0</v>
      </c>
      <c r="S20" s="1">
        <v>0</v>
      </c>
      <c r="T20" s="1">
        <v>0</v>
      </c>
      <c r="U20" s="1">
        <v>0</v>
      </c>
      <c r="V20" s="1"/>
    </row>
    <row r="21" spans="1:22" x14ac:dyDescent="0.25">
      <c r="A21" t="s">
        <v>401</v>
      </c>
      <c r="B21" t="s">
        <v>402</v>
      </c>
      <c r="C21" t="str">
        <f t="shared" si="0"/>
        <v>Kennedy, Jay</v>
      </c>
      <c r="D21" s="1">
        <v>0</v>
      </c>
      <c r="E21" s="1">
        <v>0</v>
      </c>
      <c r="F21" s="1">
        <v>0</v>
      </c>
      <c r="G21" s="1">
        <f t="shared" si="1"/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9" t="e">
        <f t="shared" si="2"/>
        <v>#DIV/0!</v>
      </c>
      <c r="R21" s="1">
        <v>0</v>
      </c>
      <c r="S21" s="1">
        <v>0</v>
      </c>
      <c r="T21" s="1">
        <v>0</v>
      </c>
      <c r="U21" s="1">
        <v>0</v>
      </c>
      <c r="V21" s="1"/>
    </row>
    <row r="22" spans="1:22" x14ac:dyDescent="0.25">
      <c r="A22" t="s">
        <v>403</v>
      </c>
      <c r="B22" t="s">
        <v>176</v>
      </c>
      <c r="C22" t="str">
        <f t="shared" si="0"/>
        <v>Klosterman, John</v>
      </c>
      <c r="D22" s="1">
        <v>0</v>
      </c>
      <c r="E22" s="1">
        <v>0</v>
      </c>
      <c r="F22" s="1">
        <v>0</v>
      </c>
      <c r="G22" s="1">
        <f t="shared" si="1"/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9" t="e">
        <f t="shared" si="2"/>
        <v>#DIV/0!</v>
      </c>
      <c r="R22" s="1">
        <v>0</v>
      </c>
      <c r="S22" s="1">
        <v>0</v>
      </c>
      <c r="T22" s="1">
        <v>0</v>
      </c>
      <c r="U22" s="1">
        <v>0</v>
      </c>
      <c r="V22" s="1"/>
    </row>
    <row r="23" spans="1:22" x14ac:dyDescent="0.25">
      <c r="A23" t="s">
        <v>371</v>
      </c>
      <c r="B23" t="s">
        <v>372</v>
      </c>
      <c r="C23" t="str">
        <f t="shared" si="0"/>
        <v>Clark, Kyle</v>
      </c>
      <c r="D23" s="1">
        <v>0</v>
      </c>
      <c r="E23" s="1">
        <v>0</v>
      </c>
      <c r="F23" s="1">
        <v>0</v>
      </c>
      <c r="G23" s="1">
        <f t="shared" si="1"/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9" t="e">
        <f t="shared" si="2"/>
        <v>#DIV/0!</v>
      </c>
      <c r="R23" s="1">
        <v>0</v>
      </c>
      <c r="S23" s="1">
        <v>0</v>
      </c>
      <c r="T23" s="1">
        <v>0</v>
      </c>
      <c r="U23" s="1">
        <v>0</v>
      </c>
      <c r="V23" s="1"/>
    </row>
    <row r="24" spans="1:22" x14ac:dyDescent="0.25">
      <c r="A24" t="s">
        <v>404</v>
      </c>
      <c r="B24" t="s">
        <v>32</v>
      </c>
      <c r="C24" t="str">
        <f t="shared" si="0"/>
        <v>Means, Jacob</v>
      </c>
      <c r="D24" s="1">
        <v>2</v>
      </c>
      <c r="E24" s="1">
        <v>0</v>
      </c>
      <c r="F24" s="1">
        <v>0</v>
      </c>
      <c r="G24" s="1">
        <f t="shared" si="1"/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2</v>
      </c>
      <c r="O24" s="1">
        <v>0</v>
      </c>
      <c r="P24" s="1">
        <v>0</v>
      </c>
      <c r="Q24" s="9" t="e">
        <f t="shared" si="2"/>
        <v>#DIV/0!</v>
      </c>
      <c r="R24" s="1">
        <v>0</v>
      </c>
      <c r="S24" s="1">
        <v>0</v>
      </c>
      <c r="T24" s="1">
        <v>0</v>
      </c>
      <c r="U24" s="1">
        <v>0</v>
      </c>
      <c r="V24" s="1"/>
    </row>
    <row r="25" spans="1:22" x14ac:dyDescent="0.25">
      <c r="A25" t="s">
        <v>373</v>
      </c>
      <c r="B25" t="s">
        <v>122</v>
      </c>
      <c r="C25" t="str">
        <f t="shared" si="0"/>
        <v>Herzic, Brady</v>
      </c>
      <c r="D25" s="1">
        <v>0</v>
      </c>
      <c r="E25" s="1">
        <v>1</v>
      </c>
      <c r="F25" s="1">
        <v>0</v>
      </c>
      <c r="G25" s="1">
        <f t="shared" si="1"/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9" t="e">
        <f t="shared" si="2"/>
        <v>#DIV/0!</v>
      </c>
      <c r="R25" s="1">
        <v>0</v>
      </c>
      <c r="S25" s="1">
        <v>0</v>
      </c>
      <c r="T25" s="1">
        <v>0</v>
      </c>
      <c r="U25" s="1">
        <v>0</v>
      </c>
      <c r="V25" s="1"/>
    </row>
    <row r="26" spans="1:22" x14ac:dyDescent="0.25">
      <c r="A26" t="s">
        <v>376</v>
      </c>
      <c r="B26" t="s">
        <v>14</v>
      </c>
      <c r="C26" t="str">
        <f t="shared" si="0"/>
        <v>Deprenger, Max</v>
      </c>
      <c r="D26" s="1">
        <v>0</v>
      </c>
      <c r="E26" s="1">
        <v>9</v>
      </c>
      <c r="F26" s="1">
        <v>0</v>
      </c>
      <c r="G26" s="1">
        <f t="shared" si="1"/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6</v>
      </c>
      <c r="P26" s="1">
        <v>6</v>
      </c>
      <c r="Q26" s="9">
        <f t="shared" si="2"/>
        <v>1</v>
      </c>
      <c r="R26" s="1">
        <v>0</v>
      </c>
      <c r="S26" s="1">
        <v>0</v>
      </c>
      <c r="T26" s="1">
        <v>0</v>
      </c>
      <c r="U26" s="1">
        <v>0</v>
      </c>
    </row>
    <row r="27" spans="1:22" x14ac:dyDescent="0.25">
      <c r="A27" t="s">
        <v>161</v>
      </c>
      <c r="B27" t="s">
        <v>369</v>
      </c>
      <c r="C27" t="str">
        <f t="shared" si="0"/>
        <v>Alberhasky, JD</v>
      </c>
      <c r="D27" s="1">
        <v>10</v>
      </c>
      <c r="E27" s="1">
        <v>0</v>
      </c>
      <c r="F27" s="1">
        <v>0</v>
      </c>
      <c r="G27" s="1">
        <f t="shared" si="1"/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</v>
      </c>
      <c r="N27" s="1">
        <v>3</v>
      </c>
      <c r="O27" s="1">
        <v>0</v>
      </c>
      <c r="P27" s="1">
        <v>0</v>
      </c>
      <c r="Q27" s="9" t="e">
        <f t="shared" si="2"/>
        <v>#DIV/0!</v>
      </c>
      <c r="R27" s="1">
        <v>0</v>
      </c>
      <c r="S27" s="1">
        <v>0.16700000000000001</v>
      </c>
      <c r="T27" s="1">
        <v>0</v>
      </c>
      <c r="U27" s="1">
        <v>0</v>
      </c>
    </row>
    <row r="28" spans="1:22" x14ac:dyDescent="0.25">
      <c r="A28" t="s">
        <v>20</v>
      </c>
      <c r="B28" t="s">
        <v>44</v>
      </c>
      <c r="C28" t="str">
        <f t="shared" si="0"/>
        <v>Threlkeld-Wiegand, Ry</v>
      </c>
      <c r="D28" s="1">
        <v>2</v>
      </c>
      <c r="E28" s="1">
        <v>1</v>
      </c>
      <c r="F28" s="1">
        <v>0</v>
      </c>
      <c r="G28" s="1">
        <f t="shared" si="1"/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2</v>
      </c>
      <c r="N28" s="1">
        <v>2</v>
      </c>
      <c r="O28" s="1">
        <v>0</v>
      </c>
      <c r="P28" s="1">
        <v>0</v>
      </c>
      <c r="Q28" s="9" t="e">
        <f t="shared" si="2"/>
        <v>#DIV/0!</v>
      </c>
      <c r="R28" s="1">
        <v>0</v>
      </c>
      <c r="S28" s="1">
        <v>0.5</v>
      </c>
      <c r="T28" s="1">
        <v>0</v>
      </c>
      <c r="U28" s="1">
        <v>0</v>
      </c>
    </row>
    <row r="29" spans="1:22" x14ac:dyDescent="0.25">
      <c r="C29" s="4" t="s">
        <v>110</v>
      </c>
      <c r="D29" s="12">
        <f>SUM(D3:D28)</f>
        <v>1111</v>
      </c>
      <c r="E29" s="12">
        <f t="shared" ref="E29:G29" si="3">SUM(E3:E28)</f>
        <v>240</v>
      </c>
      <c r="F29" s="12">
        <f t="shared" si="3"/>
        <v>325</v>
      </c>
      <c r="G29" s="12">
        <f t="shared" si="3"/>
        <v>252</v>
      </c>
      <c r="H29" s="12">
        <f t="shared" ref="H29:P29" si="4">SUM(H3:H28)</f>
        <v>50</v>
      </c>
      <c r="I29" s="12">
        <f t="shared" si="4"/>
        <v>15</v>
      </c>
      <c r="J29" s="12">
        <f t="shared" si="4"/>
        <v>8</v>
      </c>
      <c r="K29" s="12">
        <f t="shared" si="4"/>
        <v>192</v>
      </c>
      <c r="L29" s="12">
        <f t="shared" si="4"/>
        <v>25</v>
      </c>
      <c r="M29" s="12">
        <f t="shared" si="4"/>
        <v>147</v>
      </c>
      <c r="N29" s="12">
        <f t="shared" si="4"/>
        <v>163</v>
      </c>
      <c r="O29" s="12">
        <f t="shared" si="4"/>
        <v>121</v>
      </c>
      <c r="P29" s="12">
        <f t="shared" si="4"/>
        <v>143</v>
      </c>
      <c r="Q29" s="21">
        <f>O29/P29</f>
        <v>0.84615384615384615</v>
      </c>
      <c r="R29" s="12">
        <f>SUM(R3:R28)</f>
        <v>27</v>
      </c>
      <c r="S29" s="12">
        <v>0.38800000000000001</v>
      </c>
      <c r="T29" s="12">
        <v>0.38600000000000001</v>
      </c>
      <c r="U29" s="12">
        <v>0.29299999999999998</v>
      </c>
      <c r="V29" s="20">
        <f>E29/($F$47+$G$47)</f>
        <v>5.8536585365853657</v>
      </c>
    </row>
    <row r="30" spans="1:22" x14ac:dyDescent="0.25"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1"/>
      <c r="T30" s="1"/>
      <c r="U30" s="1"/>
    </row>
    <row r="31" spans="1:22" ht="30.75" x14ac:dyDescent="0.3">
      <c r="A31" s="5" t="s">
        <v>67</v>
      </c>
      <c r="C31" s="4" t="s">
        <v>405</v>
      </c>
      <c r="D31" s="12" t="s">
        <v>69</v>
      </c>
      <c r="E31" s="12" t="s">
        <v>70</v>
      </c>
      <c r="F31" s="12" t="s">
        <v>71</v>
      </c>
      <c r="G31" s="12" t="s">
        <v>72</v>
      </c>
      <c r="H31" s="12" t="s">
        <v>73</v>
      </c>
      <c r="I31" s="12" t="s">
        <v>74</v>
      </c>
      <c r="J31" s="12" t="s">
        <v>75</v>
      </c>
      <c r="K31" s="12" t="s">
        <v>76</v>
      </c>
      <c r="L31" s="12" t="s">
        <v>82</v>
      </c>
      <c r="M31" s="12" t="s">
        <v>77</v>
      </c>
      <c r="N31" s="12" t="s">
        <v>57</v>
      </c>
      <c r="O31" s="12" t="s">
        <v>78</v>
      </c>
      <c r="P31" s="12" t="s">
        <v>193</v>
      </c>
      <c r="Q31" s="12" t="s">
        <v>80</v>
      </c>
      <c r="R31" s="12" t="s">
        <v>81</v>
      </c>
      <c r="S31" s="1"/>
      <c r="T31" s="1"/>
      <c r="U31" s="1"/>
      <c r="V31" s="70" t="s">
        <v>539</v>
      </c>
    </row>
    <row r="32" spans="1:22" x14ac:dyDescent="0.25">
      <c r="A32" t="s">
        <v>373</v>
      </c>
      <c r="B32" t="s">
        <v>122</v>
      </c>
      <c r="C32" t="str">
        <f t="shared" ref="C32:C46" si="5">+A32&amp;", "&amp;B32</f>
        <v>Herzic, Brady</v>
      </c>
      <c r="D32" s="1">
        <v>9</v>
      </c>
      <c r="E32" s="1">
        <v>14</v>
      </c>
      <c r="F32" s="13" t="s">
        <v>419</v>
      </c>
      <c r="G32" s="1">
        <v>2</v>
      </c>
      <c r="H32" s="1">
        <v>58</v>
      </c>
      <c r="I32" s="1">
        <v>0</v>
      </c>
      <c r="J32" s="1">
        <v>53</v>
      </c>
      <c r="K32" s="1">
        <v>31</v>
      </c>
      <c r="L32" s="1">
        <v>24</v>
      </c>
      <c r="M32" s="1">
        <v>2.9</v>
      </c>
      <c r="N32" s="1">
        <v>22</v>
      </c>
      <c r="O32" s="1">
        <v>6</v>
      </c>
      <c r="P32" s="1">
        <v>49</v>
      </c>
      <c r="Q32" s="1">
        <v>217</v>
      </c>
      <c r="R32" s="1">
        <v>0.24399999999999999</v>
      </c>
      <c r="S32" s="1"/>
      <c r="T32" s="1"/>
      <c r="U32" s="1"/>
    </row>
    <row r="33" spans="1:22" x14ac:dyDescent="0.25">
      <c r="A33" t="s">
        <v>16</v>
      </c>
      <c r="B33" t="s">
        <v>386</v>
      </c>
      <c r="C33" t="str">
        <f t="shared" si="5"/>
        <v>Bormann, Garrett</v>
      </c>
      <c r="D33" s="1">
        <v>9</v>
      </c>
      <c r="E33" s="1">
        <v>10</v>
      </c>
      <c r="F33" s="13" t="s">
        <v>420</v>
      </c>
      <c r="G33" s="1">
        <v>2</v>
      </c>
      <c r="H33" s="30">
        <v>48.666666666666664</v>
      </c>
      <c r="I33" s="1">
        <v>0</v>
      </c>
      <c r="J33" s="1">
        <v>58</v>
      </c>
      <c r="K33" s="1">
        <v>31</v>
      </c>
      <c r="L33" s="1">
        <v>24</v>
      </c>
      <c r="M33" s="1">
        <v>3.45</v>
      </c>
      <c r="N33" s="1">
        <v>13</v>
      </c>
      <c r="O33" s="1">
        <v>4</v>
      </c>
      <c r="P33" s="1">
        <v>33</v>
      </c>
      <c r="Q33" s="1">
        <v>204</v>
      </c>
      <c r="R33" s="1">
        <v>0.28399999999999997</v>
      </c>
      <c r="S33" s="1"/>
      <c r="T33" s="1"/>
      <c r="U33" s="1"/>
    </row>
    <row r="34" spans="1:22" x14ac:dyDescent="0.25">
      <c r="A34" t="s">
        <v>393</v>
      </c>
      <c r="B34" t="s">
        <v>394</v>
      </c>
      <c r="C34" t="str">
        <f t="shared" si="5"/>
        <v>Hayden, Reese</v>
      </c>
      <c r="D34" s="1">
        <v>4</v>
      </c>
      <c r="E34" s="1">
        <v>12</v>
      </c>
      <c r="F34" s="13" t="s">
        <v>419</v>
      </c>
      <c r="G34" s="1">
        <v>2</v>
      </c>
      <c r="H34" s="30">
        <v>40.666666666666664</v>
      </c>
      <c r="I34" s="1">
        <v>1</v>
      </c>
      <c r="J34" s="1">
        <v>40</v>
      </c>
      <c r="K34" s="1">
        <v>19</v>
      </c>
      <c r="L34" s="1">
        <v>13</v>
      </c>
      <c r="M34" s="1">
        <v>2.2400000000000002</v>
      </c>
      <c r="N34" s="1">
        <v>18</v>
      </c>
      <c r="O34" s="1">
        <v>2</v>
      </c>
      <c r="P34" s="1">
        <v>14</v>
      </c>
      <c r="Q34" s="1">
        <v>158</v>
      </c>
      <c r="R34" s="1">
        <v>0.253</v>
      </c>
      <c r="S34" s="1"/>
      <c r="T34" s="1"/>
      <c r="U34" s="1"/>
      <c r="V34" s="1"/>
    </row>
    <row r="35" spans="1:22" x14ac:dyDescent="0.25">
      <c r="A35" t="s">
        <v>20</v>
      </c>
      <c r="B35" t="s">
        <v>44</v>
      </c>
      <c r="C35" t="str">
        <f t="shared" si="5"/>
        <v>Threlkeld-Wiegand, Ry</v>
      </c>
      <c r="D35" s="1">
        <v>11</v>
      </c>
      <c r="E35" s="1">
        <v>11</v>
      </c>
      <c r="F35" s="13" t="s">
        <v>421</v>
      </c>
      <c r="G35" s="1">
        <v>5</v>
      </c>
      <c r="H35" s="30">
        <v>40.333333333333336</v>
      </c>
      <c r="I35" s="1">
        <v>0</v>
      </c>
      <c r="J35" s="1">
        <v>36</v>
      </c>
      <c r="K35" s="1">
        <v>42</v>
      </c>
      <c r="L35" s="1">
        <v>35</v>
      </c>
      <c r="M35" s="1">
        <v>6.07</v>
      </c>
      <c r="N35" s="1">
        <v>41</v>
      </c>
      <c r="O35" s="1">
        <v>9</v>
      </c>
      <c r="P35" s="1">
        <v>34</v>
      </c>
      <c r="Q35" s="1">
        <v>156</v>
      </c>
      <c r="R35" s="1">
        <v>0.23100000000000001</v>
      </c>
      <c r="S35" s="1"/>
      <c r="T35" s="1"/>
      <c r="U35" s="1"/>
      <c r="V35" s="1"/>
    </row>
    <row r="36" spans="1:22" x14ac:dyDescent="0.25">
      <c r="A36" t="s">
        <v>161</v>
      </c>
      <c r="B36" t="s">
        <v>369</v>
      </c>
      <c r="C36" t="str">
        <f t="shared" si="5"/>
        <v>Alberhasky, JD</v>
      </c>
      <c r="D36" s="1">
        <v>0</v>
      </c>
      <c r="E36" s="1">
        <v>7</v>
      </c>
      <c r="F36" s="13" t="s">
        <v>422</v>
      </c>
      <c r="G36" s="1">
        <v>1</v>
      </c>
      <c r="H36" s="30">
        <v>17.666666666666668</v>
      </c>
      <c r="I36" s="1">
        <v>0</v>
      </c>
      <c r="J36" s="1">
        <v>18</v>
      </c>
      <c r="K36" s="1">
        <v>13</v>
      </c>
      <c r="L36" s="1">
        <v>8</v>
      </c>
      <c r="M36" s="1">
        <v>3.17</v>
      </c>
      <c r="N36" s="1">
        <v>10</v>
      </c>
      <c r="O36" s="1">
        <v>0</v>
      </c>
      <c r="P36" s="1">
        <v>18</v>
      </c>
      <c r="Q36" s="1">
        <v>68</v>
      </c>
      <c r="R36" s="1">
        <v>0.26500000000000001</v>
      </c>
      <c r="S36" s="1"/>
      <c r="T36" s="1"/>
      <c r="U36" s="1"/>
      <c r="V36" s="1"/>
    </row>
    <row r="37" spans="1:22" x14ac:dyDescent="0.25">
      <c r="A37" t="s">
        <v>387</v>
      </c>
      <c r="B37" t="s">
        <v>388</v>
      </c>
      <c r="C37" t="str">
        <f t="shared" si="5"/>
        <v>Mitchell, Gable</v>
      </c>
      <c r="D37" s="1">
        <v>0</v>
      </c>
      <c r="E37" s="1">
        <v>8</v>
      </c>
      <c r="F37" s="13" t="s">
        <v>423</v>
      </c>
      <c r="G37" s="1">
        <v>1</v>
      </c>
      <c r="H37" s="30">
        <v>17.333333333333332</v>
      </c>
      <c r="I37" s="1">
        <v>0</v>
      </c>
      <c r="J37" s="1">
        <v>17</v>
      </c>
      <c r="K37" s="1">
        <v>10</v>
      </c>
      <c r="L37" s="1">
        <v>8</v>
      </c>
      <c r="M37" s="1">
        <v>3.23</v>
      </c>
      <c r="N37" s="1">
        <v>10</v>
      </c>
      <c r="O37" s="1">
        <v>4</v>
      </c>
      <c r="P37" s="1">
        <v>22</v>
      </c>
      <c r="Q37" s="1">
        <v>65</v>
      </c>
      <c r="R37" s="1">
        <v>0.26200000000000001</v>
      </c>
      <c r="S37" s="1"/>
      <c r="T37" s="1"/>
      <c r="U37" s="1"/>
      <c r="V37" s="1"/>
    </row>
    <row r="38" spans="1:22" x14ac:dyDescent="0.25">
      <c r="A38" t="s">
        <v>403</v>
      </c>
      <c r="B38" t="s">
        <v>176</v>
      </c>
      <c r="C38" t="str">
        <f t="shared" si="5"/>
        <v>Klosterman, John</v>
      </c>
      <c r="D38" s="1">
        <v>3</v>
      </c>
      <c r="E38" s="1">
        <v>3</v>
      </c>
      <c r="F38" s="13" t="s">
        <v>424</v>
      </c>
      <c r="G38" s="1">
        <v>0</v>
      </c>
      <c r="H38" s="1">
        <v>16</v>
      </c>
      <c r="I38" s="1">
        <v>0</v>
      </c>
      <c r="J38" s="1">
        <v>9</v>
      </c>
      <c r="K38" s="1">
        <v>6</v>
      </c>
      <c r="L38" s="1">
        <v>6</v>
      </c>
      <c r="M38" s="1">
        <v>2.63</v>
      </c>
      <c r="N38" s="1">
        <v>10</v>
      </c>
      <c r="O38" s="1">
        <v>0</v>
      </c>
      <c r="P38" s="1">
        <v>10</v>
      </c>
      <c r="Q38" s="1">
        <v>51</v>
      </c>
      <c r="R38" s="1">
        <v>0.17599999999999999</v>
      </c>
      <c r="S38" s="1"/>
      <c r="T38" s="1"/>
      <c r="U38" s="1"/>
      <c r="V38" s="1"/>
    </row>
    <row r="39" spans="1:22" x14ac:dyDescent="0.25">
      <c r="A39" t="s">
        <v>17</v>
      </c>
      <c r="B39" t="s">
        <v>42</v>
      </c>
      <c r="C39" t="str">
        <f t="shared" si="5"/>
        <v>Lewers, Sam</v>
      </c>
      <c r="D39" s="1">
        <v>0</v>
      </c>
      <c r="E39" s="1">
        <v>10</v>
      </c>
      <c r="F39" s="13" t="s">
        <v>422</v>
      </c>
      <c r="G39" s="1">
        <v>1</v>
      </c>
      <c r="H39" s="30">
        <v>15.333333333333334</v>
      </c>
      <c r="I39" s="1">
        <v>2</v>
      </c>
      <c r="J39" s="1">
        <v>19</v>
      </c>
      <c r="K39" s="1">
        <v>11</v>
      </c>
      <c r="L39" s="1">
        <v>8</v>
      </c>
      <c r="M39" s="1">
        <v>3.65</v>
      </c>
      <c r="N39" s="1">
        <v>5</v>
      </c>
      <c r="O39" s="1">
        <v>0</v>
      </c>
      <c r="P39" s="1">
        <v>8</v>
      </c>
      <c r="Q39" s="1">
        <v>62</v>
      </c>
      <c r="R39" s="1">
        <v>0.30599999999999999</v>
      </c>
      <c r="S39" s="1"/>
      <c r="T39" s="1"/>
      <c r="U39" s="1"/>
      <c r="V39" s="1"/>
    </row>
    <row r="40" spans="1:22" x14ac:dyDescent="0.25">
      <c r="A40" t="s">
        <v>374</v>
      </c>
      <c r="B40" t="s">
        <v>375</v>
      </c>
      <c r="C40" t="str">
        <f t="shared" si="5"/>
        <v>Dickerson, Dustin</v>
      </c>
      <c r="D40" s="1">
        <v>2</v>
      </c>
      <c r="E40" s="1">
        <v>8</v>
      </c>
      <c r="F40" s="13" t="s">
        <v>422</v>
      </c>
      <c r="G40" s="1">
        <v>1</v>
      </c>
      <c r="H40" s="1">
        <v>10</v>
      </c>
      <c r="I40" s="1">
        <v>1</v>
      </c>
      <c r="J40" s="1">
        <v>7</v>
      </c>
      <c r="K40" s="1">
        <v>7</v>
      </c>
      <c r="L40" s="1">
        <v>5</v>
      </c>
      <c r="M40" s="1">
        <v>3.5</v>
      </c>
      <c r="N40" s="1">
        <v>11</v>
      </c>
      <c r="O40" s="1">
        <v>1</v>
      </c>
      <c r="P40" s="1">
        <v>10</v>
      </c>
      <c r="Q40" s="1">
        <v>33</v>
      </c>
      <c r="R40" s="1">
        <v>0.21199999999999999</v>
      </c>
      <c r="S40" s="1"/>
      <c r="T40" s="1"/>
      <c r="U40" s="1"/>
      <c r="V40" s="1"/>
    </row>
    <row r="41" spans="1:22" x14ac:dyDescent="0.25">
      <c r="A41" t="s">
        <v>371</v>
      </c>
      <c r="B41" t="s">
        <v>372</v>
      </c>
      <c r="C41" t="str">
        <f t="shared" si="5"/>
        <v>Clark, Kyle</v>
      </c>
      <c r="D41" s="1">
        <v>1</v>
      </c>
      <c r="E41" s="1">
        <v>1</v>
      </c>
      <c r="F41" s="13" t="s">
        <v>423</v>
      </c>
      <c r="G41" s="1">
        <v>0</v>
      </c>
      <c r="H41" s="1">
        <v>5</v>
      </c>
      <c r="I41" s="1">
        <v>0</v>
      </c>
      <c r="J41" s="1">
        <v>7</v>
      </c>
      <c r="K41" s="1">
        <v>2</v>
      </c>
      <c r="L41" s="1">
        <v>2</v>
      </c>
      <c r="M41" s="1">
        <v>2.8</v>
      </c>
      <c r="N41" s="1">
        <v>1</v>
      </c>
      <c r="O41" s="1">
        <v>1</v>
      </c>
      <c r="P41" s="1">
        <v>2</v>
      </c>
      <c r="Q41" s="1">
        <v>19</v>
      </c>
      <c r="R41" s="1">
        <v>0.36799999999999999</v>
      </c>
      <c r="S41" s="1"/>
      <c r="T41" s="1"/>
      <c r="U41" s="1"/>
      <c r="V41" s="1"/>
    </row>
    <row r="42" spans="1:22" x14ac:dyDescent="0.25">
      <c r="A42" t="s">
        <v>397</v>
      </c>
      <c r="B42" t="s">
        <v>368</v>
      </c>
      <c r="C42" t="str">
        <f t="shared" si="5"/>
        <v>Obermueller, Cade</v>
      </c>
      <c r="D42" s="1">
        <v>1</v>
      </c>
      <c r="E42" s="1">
        <v>1</v>
      </c>
      <c r="F42" s="13" t="s">
        <v>423</v>
      </c>
      <c r="G42" s="1">
        <v>0</v>
      </c>
      <c r="H42" s="1">
        <v>3</v>
      </c>
      <c r="I42" s="1">
        <v>0</v>
      </c>
      <c r="J42" s="1">
        <v>2</v>
      </c>
      <c r="K42" s="1">
        <v>4</v>
      </c>
      <c r="L42" s="1">
        <v>2</v>
      </c>
      <c r="M42" s="1">
        <v>4.67</v>
      </c>
      <c r="N42" s="1">
        <v>1</v>
      </c>
      <c r="O42" s="1">
        <v>2</v>
      </c>
      <c r="P42" s="1">
        <v>2</v>
      </c>
      <c r="Q42" s="1">
        <v>12</v>
      </c>
      <c r="R42" s="1">
        <v>0.16700000000000001</v>
      </c>
      <c r="S42" s="1"/>
      <c r="T42" s="1"/>
      <c r="U42" s="1"/>
      <c r="V42" s="1"/>
    </row>
    <row r="43" spans="1:22" x14ac:dyDescent="0.25">
      <c r="A43" t="s">
        <v>367</v>
      </c>
      <c r="B43" t="s">
        <v>368</v>
      </c>
      <c r="C43" t="str">
        <f t="shared" si="5"/>
        <v>Hanrahan, Cade</v>
      </c>
      <c r="D43" s="1">
        <v>0</v>
      </c>
      <c r="E43" s="1">
        <v>2</v>
      </c>
      <c r="F43" s="13" t="s">
        <v>423</v>
      </c>
      <c r="G43" s="1">
        <v>0</v>
      </c>
      <c r="H43" s="1">
        <v>2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  <c r="P43" s="1">
        <v>2</v>
      </c>
      <c r="Q43" s="1">
        <v>6</v>
      </c>
      <c r="R43" s="1">
        <v>0</v>
      </c>
      <c r="S43" s="1"/>
      <c r="T43" s="1"/>
      <c r="U43" s="1"/>
      <c r="V43" s="1"/>
    </row>
    <row r="44" spans="1:22" x14ac:dyDescent="0.25">
      <c r="A44" t="s">
        <v>401</v>
      </c>
      <c r="B44" t="s">
        <v>402</v>
      </c>
      <c r="C44" t="str">
        <f t="shared" si="5"/>
        <v>Kennedy, Jay</v>
      </c>
      <c r="D44" s="1">
        <v>1</v>
      </c>
      <c r="E44" s="1">
        <v>1</v>
      </c>
      <c r="F44" s="13" t="s">
        <v>422</v>
      </c>
      <c r="G44" s="1">
        <v>1</v>
      </c>
      <c r="H44" s="30">
        <v>1.3333333333333333</v>
      </c>
      <c r="I44" s="1">
        <v>0</v>
      </c>
      <c r="J44" s="1">
        <v>0</v>
      </c>
      <c r="K44" s="1">
        <v>2</v>
      </c>
      <c r="L44" s="1">
        <v>0</v>
      </c>
      <c r="M44" s="1">
        <v>0</v>
      </c>
      <c r="N44" s="1">
        <v>6</v>
      </c>
      <c r="O44" s="1">
        <v>0</v>
      </c>
      <c r="P44" s="1">
        <v>1</v>
      </c>
      <c r="Q44" s="1">
        <v>3</v>
      </c>
      <c r="R44" s="1">
        <v>0</v>
      </c>
      <c r="S44" s="1"/>
      <c r="T44" s="1"/>
      <c r="U44" s="1"/>
      <c r="V44" s="1"/>
    </row>
    <row r="45" spans="1:22" x14ac:dyDescent="0.25">
      <c r="A45" t="s">
        <v>11</v>
      </c>
      <c r="B45" t="s">
        <v>35</v>
      </c>
      <c r="C45" t="str">
        <f t="shared" si="5"/>
        <v>McComas, Liam</v>
      </c>
      <c r="D45" s="1">
        <v>0</v>
      </c>
      <c r="E45" s="1">
        <v>1</v>
      </c>
      <c r="F45" s="13" t="s">
        <v>422</v>
      </c>
      <c r="G45" s="1">
        <v>0</v>
      </c>
      <c r="H45" s="1">
        <v>1</v>
      </c>
      <c r="I45" s="1">
        <v>1</v>
      </c>
      <c r="J45" s="1">
        <v>0</v>
      </c>
      <c r="K45" s="1">
        <v>0</v>
      </c>
      <c r="L45" s="1">
        <v>0</v>
      </c>
      <c r="M45" s="1">
        <v>0</v>
      </c>
      <c r="N45" s="1">
        <v>3</v>
      </c>
      <c r="O45" s="1">
        <v>0</v>
      </c>
      <c r="P45" s="1">
        <v>1</v>
      </c>
      <c r="Q45" s="1">
        <v>3</v>
      </c>
      <c r="R45" s="1">
        <v>0</v>
      </c>
      <c r="S45" s="1"/>
      <c r="T45" s="1"/>
      <c r="U45" s="1"/>
    </row>
    <row r="46" spans="1:22" x14ac:dyDescent="0.25">
      <c r="A46" t="s">
        <v>370</v>
      </c>
      <c r="B46" t="s">
        <v>36</v>
      </c>
      <c r="C46" t="str">
        <f t="shared" si="5"/>
        <v>Moore, Riley</v>
      </c>
      <c r="D46" s="1">
        <v>0</v>
      </c>
      <c r="E46" s="1">
        <v>1</v>
      </c>
      <c r="F46" s="13" t="s">
        <v>422</v>
      </c>
      <c r="G46" s="1">
        <v>0</v>
      </c>
      <c r="H46" s="30">
        <v>0.33333333333333331</v>
      </c>
      <c r="I46" s="1">
        <v>0</v>
      </c>
      <c r="J46" s="1">
        <v>0</v>
      </c>
      <c r="K46" s="1">
        <v>3</v>
      </c>
      <c r="L46" s="1">
        <v>3</v>
      </c>
      <c r="M46" s="1">
        <v>63</v>
      </c>
      <c r="N46" s="1">
        <v>3</v>
      </c>
      <c r="O46" s="1">
        <v>1</v>
      </c>
      <c r="P46" s="1">
        <v>0</v>
      </c>
      <c r="Q46" s="1">
        <v>1</v>
      </c>
      <c r="R46" s="1">
        <v>0</v>
      </c>
      <c r="S46" s="1"/>
      <c r="T46" s="1"/>
      <c r="U46" s="1"/>
    </row>
    <row r="47" spans="1:22" x14ac:dyDescent="0.25">
      <c r="C47" s="4" t="s">
        <v>110</v>
      </c>
      <c r="D47" s="12">
        <f>SUM(D32:D46)</f>
        <v>41</v>
      </c>
      <c r="E47" s="12">
        <f>SUM(E32:E46)</f>
        <v>90</v>
      </c>
      <c r="F47" s="68">
        <v>25</v>
      </c>
      <c r="G47" s="12">
        <f>SUM(G32:G46)</f>
        <v>16</v>
      </c>
      <c r="H47" s="31">
        <v>276.66666666666669</v>
      </c>
      <c r="I47" s="12">
        <v>5</v>
      </c>
      <c r="J47" s="12">
        <v>266</v>
      </c>
      <c r="K47" s="12">
        <v>181</v>
      </c>
      <c r="L47" s="12">
        <v>138</v>
      </c>
      <c r="M47" s="12">
        <v>3.49</v>
      </c>
      <c r="N47" s="12">
        <v>155</v>
      </c>
      <c r="O47" s="12">
        <v>30</v>
      </c>
      <c r="P47" s="12">
        <v>206</v>
      </c>
      <c r="Q47" s="12">
        <v>1058</v>
      </c>
      <c r="R47" s="12">
        <v>0.251</v>
      </c>
      <c r="S47" s="1"/>
      <c r="T47" s="1"/>
      <c r="U47" s="1"/>
      <c r="V47" s="20">
        <f>H47/($F$47+$G$47)</f>
        <v>6.7479674796747968</v>
      </c>
    </row>
    <row r="48" spans="1:22" x14ac:dyDescent="0.25"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45.75" x14ac:dyDescent="0.3">
      <c r="A49" s="5" t="s">
        <v>83</v>
      </c>
      <c r="D49" s="12" t="s">
        <v>84</v>
      </c>
      <c r="E49" s="12" t="s">
        <v>85</v>
      </c>
      <c r="F49" s="12" t="s">
        <v>86</v>
      </c>
      <c r="G49" s="12" t="s">
        <v>195</v>
      </c>
      <c r="H49" s="12" t="s">
        <v>196</v>
      </c>
      <c r="I49" s="12" t="s">
        <v>89</v>
      </c>
      <c r="J49" s="12" t="s">
        <v>60</v>
      </c>
      <c r="K49" s="70" t="s">
        <v>90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t="s">
        <v>370</v>
      </c>
      <c r="B50" t="s">
        <v>36</v>
      </c>
      <c r="C50" t="str">
        <f t="shared" ref="C50:C75" si="6">+A50&amp;", "&amp;B50</f>
        <v>Moore, Riley</v>
      </c>
      <c r="D50" s="1">
        <v>1</v>
      </c>
      <c r="E50" s="1">
        <v>0</v>
      </c>
      <c r="F50" s="1">
        <v>0</v>
      </c>
      <c r="G50" s="1">
        <v>1</v>
      </c>
      <c r="H50" s="1">
        <v>1</v>
      </c>
      <c r="I50" s="1">
        <v>0</v>
      </c>
      <c r="J50" s="1">
        <v>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t="s">
        <v>395</v>
      </c>
      <c r="B51" t="s">
        <v>396</v>
      </c>
      <c r="C51" t="str">
        <f t="shared" si="6"/>
        <v>Ernst, Jackson</v>
      </c>
      <c r="D51" s="1">
        <v>0</v>
      </c>
      <c r="E51" s="1">
        <v>8</v>
      </c>
      <c r="F51" s="1">
        <v>0</v>
      </c>
      <c r="G51" s="1">
        <v>8</v>
      </c>
      <c r="H51" s="1">
        <v>1</v>
      </c>
      <c r="I51" s="1">
        <v>0</v>
      </c>
      <c r="J51" s="1">
        <v>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t="s">
        <v>3</v>
      </c>
      <c r="B52" t="s">
        <v>391</v>
      </c>
      <c r="C52" t="str">
        <f t="shared" si="6"/>
        <v>Schnoebelen, Kolbe</v>
      </c>
      <c r="D52" s="1">
        <v>0</v>
      </c>
      <c r="E52" s="1">
        <v>1</v>
      </c>
      <c r="F52" s="1">
        <v>0</v>
      </c>
      <c r="G52" s="1">
        <v>1</v>
      </c>
      <c r="H52" s="1">
        <v>1</v>
      </c>
      <c r="I52" s="1">
        <v>0</v>
      </c>
      <c r="J52" s="1">
        <v>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t="s">
        <v>374</v>
      </c>
      <c r="B53" t="s">
        <v>375</v>
      </c>
      <c r="C53" t="str">
        <f t="shared" si="6"/>
        <v>Dickerson, Dustin</v>
      </c>
      <c r="D53" s="1">
        <v>1</v>
      </c>
      <c r="E53" s="1">
        <v>10</v>
      </c>
      <c r="F53" s="1">
        <v>0</v>
      </c>
      <c r="G53" s="1">
        <v>11</v>
      </c>
      <c r="H53" s="1">
        <v>1</v>
      </c>
      <c r="I53" s="1">
        <v>0</v>
      </c>
      <c r="J53" s="1">
        <v>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t="s">
        <v>161</v>
      </c>
      <c r="B54" t="s">
        <v>369</v>
      </c>
      <c r="C54" t="str">
        <f t="shared" si="6"/>
        <v>Alberhasky, JD</v>
      </c>
      <c r="D54" s="1">
        <v>3</v>
      </c>
      <c r="E54" s="1">
        <v>18</v>
      </c>
      <c r="F54" s="1">
        <v>0</v>
      </c>
      <c r="G54" s="1">
        <v>21</v>
      </c>
      <c r="H54" s="1">
        <v>1</v>
      </c>
      <c r="I54" s="1">
        <v>0</v>
      </c>
      <c r="J54" s="1">
        <v>3</v>
      </c>
      <c r="K54" s="9">
        <f t="shared" ref="K54:K76" si="7">I54/(I54+J54)</f>
        <v>0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t="s">
        <v>19</v>
      </c>
      <c r="B55" t="s">
        <v>34</v>
      </c>
      <c r="C55" t="str">
        <f t="shared" si="6"/>
        <v>Steve, Ben</v>
      </c>
      <c r="D55" s="1">
        <v>0</v>
      </c>
      <c r="E55" s="1">
        <v>60</v>
      </c>
      <c r="F55" s="1">
        <v>1</v>
      </c>
      <c r="G55" s="1">
        <v>61</v>
      </c>
      <c r="H55" s="1">
        <v>0.98399999999999999</v>
      </c>
      <c r="I55" s="1">
        <v>0</v>
      </c>
      <c r="J55" s="1">
        <v>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t="s">
        <v>17</v>
      </c>
      <c r="B56" t="s">
        <v>42</v>
      </c>
      <c r="C56" t="str">
        <f t="shared" si="6"/>
        <v>Lewers, Sam</v>
      </c>
      <c r="D56" s="1">
        <v>14</v>
      </c>
      <c r="E56" s="1">
        <v>249</v>
      </c>
      <c r="F56" s="1">
        <v>6</v>
      </c>
      <c r="G56" s="1">
        <v>269</v>
      </c>
      <c r="H56" s="1">
        <v>0.97799999999999998</v>
      </c>
      <c r="I56" s="1">
        <v>0</v>
      </c>
      <c r="J56" s="1">
        <v>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t="s">
        <v>11</v>
      </c>
      <c r="B57" t="s">
        <v>35</v>
      </c>
      <c r="C57" t="str">
        <f t="shared" si="6"/>
        <v>McComas, Liam</v>
      </c>
      <c r="D57" s="1">
        <v>49</v>
      </c>
      <c r="E57" s="1">
        <v>191</v>
      </c>
      <c r="F57" s="1">
        <v>6</v>
      </c>
      <c r="G57" s="1">
        <v>246</v>
      </c>
      <c r="H57" s="1">
        <v>0.97599999999999998</v>
      </c>
      <c r="I57" s="1">
        <v>14</v>
      </c>
      <c r="J57" s="1">
        <v>62</v>
      </c>
      <c r="K57" s="10">
        <f t="shared" si="7"/>
        <v>0.18421052631578946</v>
      </c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t="s">
        <v>365</v>
      </c>
      <c r="B58" t="s">
        <v>366</v>
      </c>
      <c r="C58" t="str">
        <f t="shared" si="6"/>
        <v>Kuepker, Zachary</v>
      </c>
      <c r="D58" s="1">
        <v>4</v>
      </c>
      <c r="E58" s="1">
        <v>62</v>
      </c>
      <c r="F58" s="1">
        <v>2</v>
      </c>
      <c r="G58" s="1">
        <v>68</v>
      </c>
      <c r="H58" s="1">
        <v>0.97099999999999997</v>
      </c>
      <c r="I58" s="1">
        <v>0</v>
      </c>
      <c r="J58" s="1">
        <v>0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t="s">
        <v>389</v>
      </c>
      <c r="B59" t="s">
        <v>390</v>
      </c>
      <c r="C59" t="str">
        <f t="shared" si="6"/>
        <v>Seaton, Carter</v>
      </c>
      <c r="D59" s="1">
        <v>2</v>
      </c>
      <c r="E59" s="1">
        <v>30</v>
      </c>
      <c r="F59" s="1">
        <v>2</v>
      </c>
      <c r="G59" s="1">
        <v>34</v>
      </c>
      <c r="H59" s="1">
        <v>0.94099999999999995</v>
      </c>
      <c r="I59" s="1">
        <v>0</v>
      </c>
      <c r="J59" s="1">
        <v>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t="s">
        <v>363</v>
      </c>
      <c r="B60" t="s">
        <v>364</v>
      </c>
      <c r="C60" t="str">
        <f t="shared" si="6"/>
        <v>Heck, DJ</v>
      </c>
      <c r="D60" s="1">
        <v>0</v>
      </c>
      <c r="E60" s="1">
        <v>28</v>
      </c>
      <c r="F60" s="1">
        <v>2</v>
      </c>
      <c r="G60" s="1">
        <v>30</v>
      </c>
      <c r="H60" s="1">
        <v>0.93300000000000005</v>
      </c>
      <c r="I60" s="1">
        <v>0</v>
      </c>
      <c r="J60" s="1">
        <v>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t="s">
        <v>393</v>
      </c>
      <c r="B61" t="s">
        <v>394</v>
      </c>
      <c r="C61" t="str">
        <f t="shared" si="6"/>
        <v>Hayden, Reese</v>
      </c>
      <c r="D61" s="1">
        <v>23</v>
      </c>
      <c r="E61" s="1">
        <v>15</v>
      </c>
      <c r="F61" s="1">
        <v>3</v>
      </c>
      <c r="G61" s="1">
        <v>41</v>
      </c>
      <c r="H61" s="1">
        <v>0.92700000000000005</v>
      </c>
      <c r="I61" s="1">
        <v>0</v>
      </c>
      <c r="J61" s="1">
        <v>0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t="s">
        <v>367</v>
      </c>
      <c r="B62" t="s">
        <v>368</v>
      </c>
      <c r="C62" t="str">
        <f t="shared" si="6"/>
        <v>Hanrahan, Cade</v>
      </c>
      <c r="D62" s="1">
        <v>72</v>
      </c>
      <c r="E62" s="1">
        <v>77</v>
      </c>
      <c r="F62" s="1">
        <v>12</v>
      </c>
      <c r="G62" s="1">
        <v>161</v>
      </c>
      <c r="H62" s="1">
        <v>0.92500000000000004</v>
      </c>
      <c r="I62" s="1">
        <v>0</v>
      </c>
      <c r="J62" s="1">
        <v>0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t="s">
        <v>16</v>
      </c>
      <c r="B63" t="s">
        <v>386</v>
      </c>
      <c r="C63" t="str">
        <f t="shared" si="6"/>
        <v>Bormann, Garrett</v>
      </c>
      <c r="D63" s="1">
        <v>66</v>
      </c>
      <c r="E63" s="1">
        <v>30</v>
      </c>
      <c r="F63" s="1">
        <v>12</v>
      </c>
      <c r="G63" s="1">
        <v>108</v>
      </c>
      <c r="H63" s="1">
        <v>0.88900000000000001</v>
      </c>
      <c r="I63" s="1">
        <v>0</v>
      </c>
      <c r="J63" s="1">
        <v>0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t="s">
        <v>387</v>
      </c>
      <c r="B64" t="s">
        <v>388</v>
      </c>
      <c r="C64" t="str">
        <f t="shared" si="6"/>
        <v>Mitchell, Gable</v>
      </c>
      <c r="D64" s="1">
        <v>72</v>
      </c>
      <c r="E64" s="1">
        <v>42</v>
      </c>
      <c r="F64" s="1">
        <v>15</v>
      </c>
      <c r="G64" s="1">
        <v>129</v>
      </c>
      <c r="H64" s="1">
        <v>0.88400000000000001</v>
      </c>
      <c r="I64" s="1">
        <v>0</v>
      </c>
      <c r="J64" s="1">
        <v>0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t="s">
        <v>117</v>
      </c>
      <c r="B65" t="s">
        <v>392</v>
      </c>
      <c r="C65" t="str">
        <f t="shared" si="6"/>
        <v>Kabat, Noah</v>
      </c>
      <c r="D65" s="1">
        <v>0</v>
      </c>
      <c r="E65" s="1">
        <v>7</v>
      </c>
      <c r="F65" s="1">
        <v>1</v>
      </c>
      <c r="G65" s="1">
        <v>8</v>
      </c>
      <c r="H65" s="1">
        <v>0.875</v>
      </c>
      <c r="I65" s="1">
        <v>0</v>
      </c>
      <c r="J65" s="1">
        <v>0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t="s">
        <v>403</v>
      </c>
      <c r="B66" t="s">
        <v>176</v>
      </c>
      <c r="C66" t="str">
        <f t="shared" si="6"/>
        <v>Klosterman, John</v>
      </c>
      <c r="D66" s="1">
        <v>3</v>
      </c>
      <c r="E66" s="1">
        <v>0</v>
      </c>
      <c r="F66" s="1">
        <v>1</v>
      </c>
      <c r="G66" s="1">
        <v>4</v>
      </c>
      <c r="H66" s="1">
        <v>0.75</v>
      </c>
      <c r="I66" s="1">
        <v>0</v>
      </c>
      <c r="J66" s="1">
        <v>0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t="s">
        <v>373</v>
      </c>
      <c r="B67" t="s">
        <v>122</v>
      </c>
      <c r="C67" t="str">
        <f t="shared" si="6"/>
        <v>Herzic, Brady</v>
      </c>
      <c r="D67" s="1">
        <v>11</v>
      </c>
      <c r="E67" s="1">
        <v>1</v>
      </c>
      <c r="F67" s="1">
        <v>4</v>
      </c>
      <c r="G67" s="1">
        <v>16</v>
      </c>
      <c r="H67" s="1">
        <v>0.75</v>
      </c>
      <c r="I67" s="1">
        <v>0</v>
      </c>
      <c r="J67" s="1">
        <v>0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t="s">
        <v>20</v>
      </c>
      <c r="B68" t="s">
        <v>44</v>
      </c>
      <c r="C68" t="str">
        <f t="shared" si="6"/>
        <v>Threlkeld-Wiegand, Ry</v>
      </c>
      <c r="D68" s="1">
        <v>9</v>
      </c>
      <c r="E68" s="1">
        <v>2</v>
      </c>
      <c r="F68" s="1">
        <v>7</v>
      </c>
      <c r="G68" s="1">
        <v>18</v>
      </c>
      <c r="H68" s="1">
        <v>0.61099999999999999</v>
      </c>
      <c r="I68" s="1">
        <v>0</v>
      </c>
      <c r="J68" s="1">
        <v>0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t="s">
        <v>397</v>
      </c>
      <c r="B69" t="s">
        <v>368</v>
      </c>
      <c r="C69" t="str">
        <f t="shared" si="6"/>
        <v>Obermueller, Cade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t="s">
        <v>398</v>
      </c>
      <c r="B70" t="s">
        <v>399</v>
      </c>
      <c r="C70" t="str">
        <f t="shared" si="6"/>
        <v>Denniger, Daniel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t="s">
        <v>115</v>
      </c>
      <c r="B71" t="s">
        <v>400</v>
      </c>
      <c r="C71" t="str">
        <f t="shared" si="6"/>
        <v>Cotton, Garet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t="s">
        <v>401</v>
      </c>
      <c r="B72" t="s">
        <v>402</v>
      </c>
      <c r="C72" t="str">
        <f t="shared" si="6"/>
        <v>Kennedy, Jay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t="s">
        <v>371</v>
      </c>
      <c r="B73" t="s">
        <v>372</v>
      </c>
      <c r="C73" t="str">
        <f t="shared" si="6"/>
        <v>Clark, Kyle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t="s">
        <v>404</v>
      </c>
      <c r="B74" t="s">
        <v>32</v>
      </c>
      <c r="C74" t="str">
        <f t="shared" si="6"/>
        <v>Means, Jacob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t="s">
        <v>376</v>
      </c>
      <c r="B75" t="s">
        <v>14</v>
      </c>
      <c r="C75" t="str">
        <f t="shared" si="6"/>
        <v>Deprenger, Max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C76" t="s">
        <v>110</v>
      </c>
      <c r="D76" s="1">
        <v>330</v>
      </c>
      <c r="E76" s="1">
        <v>831</v>
      </c>
      <c r="F76" s="1">
        <v>74</v>
      </c>
      <c r="G76" s="1">
        <v>1235</v>
      </c>
      <c r="H76" s="3">
        <v>0.94</v>
      </c>
      <c r="I76" s="1">
        <v>14</v>
      </c>
      <c r="J76" s="1">
        <v>65</v>
      </c>
      <c r="K76" s="10">
        <f t="shared" si="7"/>
        <v>0.17721518987341772</v>
      </c>
      <c r="L76" s="1"/>
      <c r="M76" s="1"/>
      <c r="N76" s="1"/>
      <c r="O76" s="1"/>
      <c r="P76" s="1"/>
      <c r="Q76" s="1"/>
      <c r="R76" s="1"/>
      <c r="S76" s="1"/>
      <c r="T76" s="1"/>
      <c r="U76" s="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60"/>
  <sheetViews>
    <sheetView workbookViewId="0">
      <selection activeCell="V2" sqref="V2:V37"/>
    </sheetView>
  </sheetViews>
  <sheetFormatPr defaultRowHeight="15" x14ac:dyDescent="0.25"/>
  <cols>
    <col min="1" max="1" width="18.28515625" bestFit="1" customWidth="1"/>
    <col min="3" max="3" width="24.42578125" bestFit="1" customWidth="1"/>
  </cols>
  <sheetData>
    <row r="1" spans="1:22" x14ac:dyDescent="0.25">
      <c r="A1" s="2">
        <v>2018</v>
      </c>
      <c r="B1" s="4" t="s">
        <v>219</v>
      </c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30.75" x14ac:dyDescent="0.3">
      <c r="A2" s="5" t="s">
        <v>68</v>
      </c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57</v>
      </c>
      <c r="N2" s="12" t="s">
        <v>58</v>
      </c>
      <c r="O2" s="12" t="s">
        <v>59</v>
      </c>
      <c r="P2" s="12" t="s">
        <v>60</v>
      </c>
      <c r="Q2" s="12" t="s">
        <v>132</v>
      </c>
      <c r="R2" s="12" t="s">
        <v>61</v>
      </c>
      <c r="S2" s="12" t="s">
        <v>62</v>
      </c>
      <c r="T2" s="12" t="s">
        <v>63</v>
      </c>
      <c r="U2" s="12" t="s">
        <v>64</v>
      </c>
      <c r="V2" s="70" t="s">
        <v>539</v>
      </c>
    </row>
    <row r="3" spans="1:22" x14ac:dyDescent="0.25">
      <c r="A3" t="s">
        <v>1</v>
      </c>
      <c r="B3" t="s">
        <v>24</v>
      </c>
      <c r="C3" t="str">
        <f>+A3&amp;", "&amp;B3</f>
        <v>Reyhons, Travis</v>
      </c>
      <c r="D3" s="1">
        <v>137</v>
      </c>
      <c r="E3" s="1">
        <v>45</v>
      </c>
      <c r="F3" s="1">
        <v>58</v>
      </c>
      <c r="G3" s="1">
        <f>F3-H3-I3-J3</f>
        <v>38</v>
      </c>
      <c r="H3" s="1">
        <v>12</v>
      </c>
      <c r="I3" s="1">
        <v>6</v>
      </c>
      <c r="J3" s="1">
        <v>2</v>
      </c>
      <c r="K3" s="1">
        <v>28</v>
      </c>
      <c r="L3" s="1">
        <v>5</v>
      </c>
      <c r="M3" s="1">
        <v>16</v>
      </c>
      <c r="N3" s="1">
        <v>23</v>
      </c>
      <c r="O3" s="1">
        <v>29</v>
      </c>
      <c r="P3" s="1">
        <v>30</v>
      </c>
      <c r="Q3" s="9">
        <f>O3/P3</f>
        <v>0.96666666666666667</v>
      </c>
      <c r="R3" s="1">
        <v>2</v>
      </c>
      <c r="S3" s="3">
        <f t="shared" ref="S3:S23" si="0">(M3+F3+R3)/(D3+M3+R3)</f>
        <v>0.49032258064516127</v>
      </c>
      <c r="T3" s="3">
        <f t="shared" ref="T3:T23" si="1">(F3+(H3*1)+(I3*2)+(J3*3))/D3</f>
        <v>0.64233576642335766</v>
      </c>
      <c r="U3" s="3">
        <f t="shared" ref="U3:U23" si="2">F3/D3</f>
        <v>0.42335766423357662</v>
      </c>
      <c r="V3" s="1"/>
    </row>
    <row r="4" spans="1:22" x14ac:dyDescent="0.25">
      <c r="A4" t="s">
        <v>363</v>
      </c>
      <c r="B4" t="s">
        <v>364</v>
      </c>
      <c r="C4" t="str">
        <f t="shared" ref="C4:C22" si="3">+A4&amp;", "&amp;B4</f>
        <v>Heck, DJ</v>
      </c>
      <c r="D4" s="1">
        <v>130</v>
      </c>
      <c r="E4" s="1">
        <v>40</v>
      </c>
      <c r="F4" s="1">
        <v>45</v>
      </c>
      <c r="G4" s="1">
        <f t="shared" ref="G4:G22" si="4">F4-H4-I4-J4</f>
        <v>33</v>
      </c>
      <c r="H4" s="1">
        <v>9</v>
      </c>
      <c r="I4" s="1">
        <v>1</v>
      </c>
      <c r="J4" s="1">
        <v>2</v>
      </c>
      <c r="K4" s="1">
        <v>15</v>
      </c>
      <c r="L4" s="1">
        <v>2</v>
      </c>
      <c r="M4" s="1">
        <v>20</v>
      </c>
      <c r="N4" s="1">
        <v>13</v>
      </c>
      <c r="O4" s="1">
        <v>21</v>
      </c>
      <c r="P4" s="1">
        <v>24</v>
      </c>
      <c r="Q4" s="9">
        <f t="shared" ref="Q4:Q23" si="5">O4/P4</f>
        <v>0.875</v>
      </c>
      <c r="R4" s="1">
        <v>4</v>
      </c>
      <c r="S4" s="3">
        <f t="shared" si="0"/>
        <v>0.44805194805194803</v>
      </c>
      <c r="T4" s="3">
        <f t="shared" si="1"/>
        <v>0.47692307692307695</v>
      </c>
      <c r="U4" s="3">
        <f t="shared" si="2"/>
        <v>0.34615384615384615</v>
      </c>
      <c r="V4" s="1"/>
    </row>
    <row r="5" spans="1:22" x14ac:dyDescent="0.25">
      <c r="A5" t="s">
        <v>11</v>
      </c>
      <c r="B5" t="s">
        <v>35</v>
      </c>
      <c r="C5" t="str">
        <f t="shared" si="3"/>
        <v>McComas, Liam</v>
      </c>
      <c r="D5" s="1">
        <v>128</v>
      </c>
      <c r="E5" s="1">
        <v>10</v>
      </c>
      <c r="F5" s="1">
        <v>44</v>
      </c>
      <c r="G5" s="1">
        <f t="shared" si="4"/>
        <v>24</v>
      </c>
      <c r="H5" s="1">
        <v>13</v>
      </c>
      <c r="I5" s="1">
        <v>2</v>
      </c>
      <c r="J5" s="1">
        <v>5</v>
      </c>
      <c r="K5" s="1">
        <v>41</v>
      </c>
      <c r="L5" s="1">
        <v>4</v>
      </c>
      <c r="M5" s="1">
        <v>15</v>
      </c>
      <c r="N5" s="1">
        <v>13</v>
      </c>
      <c r="O5" s="1">
        <v>3</v>
      </c>
      <c r="P5" s="1">
        <v>3</v>
      </c>
      <c r="Q5" s="9">
        <f t="shared" si="5"/>
        <v>1</v>
      </c>
      <c r="R5" s="1">
        <v>5</v>
      </c>
      <c r="S5" s="3">
        <f t="shared" si="0"/>
        <v>0.43243243243243246</v>
      </c>
      <c r="T5" s="3">
        <f t="shared" si="1"/>
        <v>0.59375</v>
      </c>
      <c r="U5" s="3">
        <f t="shared" si="2"/>
        <v>0.34375</v>
      </c>
      <c r="V5" s="1"/>
    </row>
    <row r="6" spans="1:22" x14ac:dyDescent="0.25">
      <c r="A6" t="s">
        <v>8</v>
      </c>
      <c r="B6" t="s">
        <v>32</v>
      </c>
      <c r="C6" t="str">
        <f t="shared" si="3"/>
        <v>Dykes, Jacob</v>
      </c>
      <c r="D6" s="1">
        <v>124</v>
      </c>
      <c r="E6" s="1">
        <v>15</v>
      </c>
      <c r="F6" s="1">
        <v>43</v>
      </c>
      <c r="G6" s="1">
        <f t="shared" si="4"/>
        <v>38</v>
      </c>
      <c r="H6" s="1">
        <v>5</v>
      </c>
      <c r="I6" s="1">
        <v>0</v>
      </c>
      <c r="J6" s="1">
        <v>0</v>
      </c>
      <c r="K6" s="1">
        <v>26</v>
      </c>
      <c r="L6" s="1">
        <v>0</v>
      </c>
      <c r="M6" s="1">
        <v>14</v>
      </c>
      <c r="N6" s="1">
        <v>7</v>
      </c>
      <c r="O6" s="1">
        <v>1</v>
      </c>
      <c r="P6" s="1">
        <v>1</v>
      </c>
      <c r="Q6" s="9">
        <f t="shared" si="5"/>
        <v>1</v>
      </c>
      <c r="R6" s="1">
        <v>5</v>
      </c>
      <c r="S6" s="3">
        <f t="shared" si="0"/>
        <v>0.43356643356643354</v>
      </c>
      <c r="T6" s="3">
        <f t="shared" si="1"/>
        <v>0.38709677419354838</v>
      </c>
      <c r="U6" s="3">
        <f t="shared" si="2"/>
        <v>0.34677419354838712</v>
      </c>
      <c r="V6" s="1"/>
    </row>
    <row r="7" spans="1:22" x14ac:dyDescent="0.25">
      <c r="A7" t="s">
        <v>365</v>
      </c>
      <c r="B7" t="s">
        <v>366</v>
      </c>
      <c r="C7" t="str">
        <f t="shared" si="3"/>
        <v>Kuepker, Zachary</v>
      </c>
      <c r="D7" s="1">
        <v>116</v>
      </c>
      <c r="E7" s="1">
        <v>21</v>
      </c>
      <c r="F7" s="1">
        <v>36</v>
      </c>
      <c r="G7" s="1">
        <f t="shared" si="4"/>
        <v>27</v>
      </c>
      <c r="H7" s="1">
        <v>7</v>
      </c>
      <c r="I7" s="1">
        <v>2</v>
      </c>
      <c r="J7" s="1">
        <v>0</v>
      </c>
      <c r="K7" s="1">
        <v>20</v>
      </c>
      <c r="L7" s="1">
        <v>6</v>
      </c>
      <c r="M7" s="1">
        <v>11</v>
      </c>
      <c r="N7" s="1">
        <v>20</v>
      </c>
      <c r="O7" s="1">
        <v>11</v>
      </c>
      <c r="P7" s="1">
        <v>15</v>
      </c>
      <c r="Q7" s="9">
        <f t="shared" si="5"/>
        <v>0.73333333333333328</v>
      </c>
      <c r="R7" s="1">
        <v>5</v>
      </c>
      <c r="S7" s="3">
        <f t="shared" si="0"/>
        <v>0.39393939393939392</v>
      </c>
      <c r="T7" s="3">
        <f t="shared" si="1"/>
        <v>0.40517241379310343</v>
      </c>
      <c r="U7" s="3">
        <f t="shared" si="2"/>
        <v>0.31034482758620691</v>
      </c>
      <c r="V7" s="1"/>
    </row>
    <row r="8" spans="1:22" x14ac:dyDescent="0.25">
      <c r="A8" t="s">
        <v>17</v>
      </c>
      <c r="B8" t="s">
        <v>42</v>
      </c>
      <c r="C8" t="str">
        <f t="shared" si="3"/>
        <v>Lewers, Sam</v>
      </c>
      <c r="D8" s="1">
        <v>112</v>
      </c>
      <c r="E8" s="1">
        <v>23</v>
      </c>
      <c r="F8" s="1">
        <v>33</v>
      </c>
      <c r="G8" s="1">
        <f t="shared" si="4"/>
        <v>21</v>
      </c>
      <c r="H8" s="1">
        <v>11</v>
      </c>
      <c r="I8" s="1">
        <v>1</v>
      </c>
      <c r="J8" s="1">
        <v>0</v>
      </c>
      <c r="K8" s="1">
        <v>26</v>
      </c>
      <c r="L8" s="1">
        <v>3</v>
      </c>
      <c r="M8" s="1">
        <v>22</v>
      </c>
      <c r="N8" s="1">
        <v>25</v>
      </c>
      <c r="O8" s="1">
        <v>13</v>
      </c>
      <c r="P8" s="1">
        <v>13</v>
      </c>
      <c r="Q8" s="9">
        <f t="shared" si="5"/>
        <v>1</v>
      </c>
      <c r="R8" s="1">
        <v>2</v>
      </c>
      <c r="S8" s="3">
        <f t="shared" si="0"/>
        <v>0.41911764705882354</v>
      </c>
      <c r="T8" s="3">
        <f t="shared" si="1"/>
        <v>0.4107142857142857</v>
      </c>
      <c r="U8" s="3">
        <f t="shared" si="2"/>
        <v>0.29464285714285715</v>
      </c>
      <c r="V8" s="1"/>
    </row>
    <row r="9" spans="1:22" x14ac:dyDescent="0.25">
      <c r="A9" t="s">
        <v>5</v>
      </c>
      <c r="B9" t="s">
        <v>29</v>
      </c>
      <c r="C9" t="str">
        <f t="shared" si="3"/>
        <v>Milder, Cole</v>
      </c>
      <c r="D9" s="1">
        <v>95</v>
      </c>
      <c r="E9" s="1">
        <v>18</v>
      </c>
      <c r="F9" s="1">
        <v>25</v>
      </c>
      <c r="G9" s="1">
        <f t="shared" si="4"/>
        <v>20</v>
      </c>
      <c r="H9" s="1">
        <v>4</v>
      </c>
      <c r="I9" s="1">
        <v>0</v>
      </c>
      <c r="J9" s="1">
        <v>1</v>
      </c>
      <c r="K9" s="1">
        <v>15</v>
      </c>
      <c r="L9" s="1">
        <v>5</v>
      </c>
      <c r="M9" s="1">
        <v>22</v>
      </c>
      <c r="N9" s="1">
        <v>28</v>
      </c>
      <c r="O9" s="1">
        <v>5</v>
      </c>
      <c r="P9" s="1">
        <v>9</v>
      </c>
      <c r="Q9" s="9">
        <f t="shared" si="5"/>
        <v>0.55555555555555558</v>
      </c>
      <c r="R9" s="1">
        <v>0</v>
      </c>
      <c r="S9" s="3">
        <f t="shared" si="0"/>
        <v>0.40170940170940173</v>
      </c>
      <c r="T9" s="3">
        <f t="shared" si="1"/>
        <v>0.33684210526315789</v>
      </c>
      <c r="U9" s="3">
        <f t="shared" si="2"/>
        <v>0.26315789473684209</v>
      </c>
      <c r="V9" s="1"/>
    </row>
    <row r="10" spans="1:22" x14ac:dyDescent="0.25">
      <c r="A10" t="s">
        <v>19</v>
      </c>
      <c r="B10" t="s">
        <v>34</v>
      </c>
      <c r="C10" t="str">
        <f t="shared" si="3"/>
        <v>Steve, Ben</v>
      </c>
      <c r="D10" s="1">
        <v>41</v>
      </c>
      <c r="E10" s="1">
        <v>8</v>
      </c>
      <c r="F10" s="1">
        <v>13</v>
      </c>
      <c r="G10" s="1">
        <f t="shared" si="4"/>
        <v>12</v>
      </c>
      <c r="H10" s="1">
        <v>1</v>
      </c>
      <c r="I10" s="1">
        <v>0</v>
      </c>
      <c r="J10" s="1">
        <v>0</v>
      </c>
      <c r="K10" s="1">
        <v>4</v>
      </c>
      <c r="L10" s="1">
        <v>1</v>
      </c>
      <c r="M10" s="1">
        <v>5</v>
      </c>
      <c r="N10" s="1">
        <v>10</v>
      </c>
      <c r="O10" s="1">
        <v>3</v>
      </c>
      <c r="P10" s="1">
        <v>7</v>
      </c>
      <c r="Q10" s="9">
        <f t="shared" si="5"/>
        <v>0.42857142857142855</v>
      </c>
      <c r="R10" s="1">
        <v>0</v>
      </c>
      <c r="S10" s="3">
        <f t="shared" si="0"/>
        <v>0.39130434782608697</v>
      </c>
      <c r="T10" s="3">
        <f t="shared" si="1"/>
        <v>0.34146341463414637</v>
      </c>
      <c r="U10" s="3">
        <f t="shared" si="2"/>
        <v>0.31707317073170732</v>
      </c>
      <c r="V10" s="1"/>
    </row>
    <row r="11" spans="1:22" x14ac:dyDescent="0.25">
      <c r="A11" t="s">
        <v>14</v>
      </c>
      <c r="B11" t="s">
        <v>39</v>
      </c>
      <c r="C11" t="str">
        <f t="shared" si="3"/>
        <v>Max, Quenton</v>
      </c>
      <c r="D11" s="1">
        <v>88</v>
      </c>
      <c r="E11" s="1">
        <v>11</v>
      </c>
      <c r="F11" s="1">
        <v>13</v>
      </c>
      <c r="G11" s="1">
        <f t="shared" si="4"/>
        <v>12</v>
      </c>
      <c r="H11" s="1">
        <v>1</v>
      </c>
      <c r="I11" s="1">
        <v>0</v>
      </c>
      <c r="J11" s="1">
        <v>0</v>
      </c>
      <c r="K11" s="1">
        <v>9</v>
      </c>
      <c r="L11" s="1">
        <v>8</v>
      </c>
      <c r="M11" s="1">
        <v>16</v>
      </c>
      <c r="N11" s="1">
        <v>12</v>
      </c>
      <c r="O11" s="1">
        <v>2</v>
      </c>
      <c r="P11" s="1">
        <v>2</v>
      </c>
      <c r="Q11" s="9">
        <f t="shared" si="5"/>
        <v>1</v>
      </c>
      <c r="R11" s="1">
        <v>2</v>
      </c>
      <c r="S11" s="3">
        <f t="shared" si="0"/>
        <v>0.29245283018867924</v>
      </c>
      <c r="T11" s="3">
        <f t="shared" si="1"/>
        <v>0.15909090909090909</v>
      </c>
      <c r="U11" s="3">
        <f t="shared" si="2"/>
        <v>0.14772727272727273</v>
      </c>
      <c r="V11" s="1"/>
    </row>
    <row r="12" spans="1:22" x14ac:dyDescent="0.25">
      <c r="A12" t="s">
        <v>10</v>
      </c>
      <c r="B12" t="s">
        <v>34</v>
      </c>
      <c r="C12" t="str">
        <f t="shared" si="3"/>
        <v>Parker, Ben</v>
      </c>
      <c r="D12" s="1">
        <v>56</v>
      </c>
      <c r="E12" s="1">
        <v>9</v>
      </c>
      <c r="F12" s="1">
        <v>12</v>
      </c>
      <c r="G12" s="1">
        <f t="shared" si="4"/>
        <v>9</v>
      </c>
      <c r="H12" s="1">
        <v>3</v>
      </c>
      <c r="I12" s="1">
        <v>0</v>
      </c>
      <c r="J12" s="1">
        <v>0</v>
      </c>
      <c r="K12" s="1">
        <v>4</v>
      </c>
      <c r="L12" s="1">
        <v>1</v>
      </c>
      <c r="M12" s="1">
        <v>5</v>
      </c>
      <c r="N12" s="1">
        <v>19</v>
      </c>
      <c r="O12" s="1">
        <v>6</v>
      </c>
      <c r="P12" s="1">
        <v>7</v>
      </c>
      <c r="Q12" s="9">
        <f t="shared" si="5"/>
        <v>0.8571428571428571</v>
      </c>
      <c r="R12" s="1">
        <v>2</v>
      </c>
      <c r="S12" s="3">
        <f t="shared" si="0"/>
        <v>0.30158730158730157</v>
      </c>
      <c r="T12" s="3">
        <f t="shared" si="1"/>
        <v>0.26785714285714285</v>
      </c>
      <c r="U12" s="3">
        <f t="shared" si="2"/>
        <v>0.21428571428571427</v>
      </c>
      <c r="V12" s="1"/>
    </row>
    <row r="13" spans="1:22" x14ac:dyDescent="0.25">
      <c r="A13" t="s">
        <v>367</v>
      </c>
      <c r="B13" t="s">
        <v>368</v>
      </c>
      <c r="C13" t="str">
        <f t="shared" si="3"/>
        <v>Hanrahan, Cade</v>
      </c>
      <c r="D13" s="1">
        <v>15</v>
      </c>
      <c r="E13" s="1">
        <v>3</v>
      </c>
      <c r="F13" s="1">
        <v>4</v>
      </c>
      <c r="G13" s="1">
        <f t="shared" si="4"/>
        <v>3</v>
      </c>
      <c r="H13" s="1">
        <v>1</v>
      </c>
      <c r="I13" s="1">
        <v>0</v>
      </c>
      <c r="J13" s="1">
        <v>0</v>
      </c>
      <c r="K13" s="1">
        <v>4</v>
      </c>
      <c r="L13" s="1">
        <v>0</v>
      </c>
      <c r="M13" s="1">
        <v>0</v>
      </c>
      <c r="N13" s="1">
        <v>3</v>
      </c>
      <c r="O13" s="1">
        <v>2</v>
      </c>
      <c r="P13" s="1">
        <v>3</v>
      </c>
      <c r="Q13" s="9">
        <f t="shared" si="5"/>
        <v>0.66666666666666663</v>
      </c>
      <c r="R13" s="1">
        <v>1</v>
      </c>
      <c r="S13" s="3">
        <f t="shared" si="0"/>
        <v>0.3125</v>
      </c>
      <c r="T13" s="3">
        <f t="shared" si="1"/>
        <v>0.33333333333333331</v>
      </c>
      <c r="U13" s="3">
        <f t="shared" si="2"/>
        <v>0.26666666666666666</v>
      </c>
      <c r="V13" s="1"/>
    </row>
    <row r="14" spans="1:22" x14ac:dyDescent="0.25">
      <c r="A14" t="s">
        <v>13</v>
      </c>
      <c r="B14" t="s">
        <v>38</v>
      </c>
      <c r="C14" t="str">
        <f t="shared" si="3"/>
        <v>Slauson, Tanner</v>
      </c>
      <c r="D14" s="1">
        <v>23</v>
      </c>
      <c r="E14" s="1">
        <v>3</v>
      </c>
      <c r="F14" s="1">
        <v>2</v>
      </c>
      <c r="G14" s="1">
        <f t="shared" si="4"/>
        <v>2</v>
      </c>
      <c r="H14" s="1">
        <v>0</v>
      </c>
      <c r="I14" s="1">
        <v>0</v>
      </c>
      <c r="J14" s="1">
        <v>0</v>
      </c>
      <c r="K14" s="1">
        <v>5</v>
      </c>
      <c r="L14" s="1">
        <v>3</v>
      </c>
      <c r="M14" s="1">
        <v>5</v>
      </c>
      <c r="N14" s="1">
        <v>10</v>
      </c>
      <c r="O14" s="1">
        <v>2</v>
      </c>
      <c r="P14" s="1">
        <v>2</v>
      </c>
      <c r="Q14" s="9">
        <f t="shared" si="5"/>
        <v>1</v>
      </c>
      <c r="R14" s="1">
        <v>3</v>
      </c>
      <c r="S14" s="3">
        <f t="shared" si="0"/>
        <v>0.32258064516129031</v>
      </c>
      <c r="T14" s="3">
        <f t="shared" si="1"/>
        <v>8.6956521739130432E-2</v>
      </c>
      <c r="U14" s="3">
        <f t="shared" si="2"/>
        <v>8.6956521739130432E-2</v>
      </c>
      <c r="V14" s="1"/>
    </row>
    <row r="15" spans="1:22" x14ac:dyDescent="0.25">
      <c r="A15" t="s">
        <v>23</v>
      </c>
      <c r="B15" t="s">
        <v>47</v>
      </c>
      <c r="C15" t="str">
        <f t="shared" si="3"/>
        <v>Jones, Evan</v>
      </c>
      <c r="D15" s="1">
        <v>18</v>
      </c>
      <c r="E15" s="1">
        <v>3</v>
      </c>
      <c r="F15" s="1">
        <v>2</v>
      </c>
      <c r="G15" s="1">
        <f t="shared" si="4"/>
        <v>2</v>
      </c>
      <c r="H15" s="1">
        <v>0</v>
      </c>
      <c r="I15" s="1">
        <v>0</v>
      </c>
      <c r="J15" s="1">
        <v>0</v>
      </c>
      <c r="K15" s="1">
        <v>2</v>
      </c>
      <c r="L15" s="1">
        <v>1</v>
      </c>
      <c r="M15" s="1">
        <v>4</v>
      </c>
      <c r="N15" s="1">
        <v>9</v>
      </c>
      <c r="O15" s="1">
        <v>1</v>
      </c>
      <c r="P15" s="1">
        <v>2</v>
      </c>
      <c r="Q15" s="9">
        <f t="shared" si="5"/>
        <v>0.5</v>
      </c>
      <c r="R15" s="1">
        <v>1</v>
      </c>
      <c r="S15" s="3">
        <f t="shared" si="0"/>
        <v>0.30434782608695654</v>
      </c>
      <c r="T15" s="3">
        <f t="shared" si="1"/>
        <v>0.1111111111111111</v>
      </c>
      <c r="U15" s="3">
        <f t="shared" si="2"/>
        <v>0.1111111111111111</v>
      </c>
      <c r="V15" s="1"/>
    </row>
    <row r="16" spans="1:22" x14ac:dyDescent="0.25">
      <c r="A16" t="s">
        <v>161</v>
      </c>
      <c r="B16" t="s">
        <v>369</v>
      </c>
      <c r="C16" t="str">
        <f t="shared" si="3"/>
        <v>Alberhasky, JD</v>
      </c>
      <c r="D16" s="1">
        <v>10</v>
      </c>
      <c r="E16" s="1">
        <v>2</v>
      </c>
      <c r="F16" s="1">
        <v>2</v>
      </c>
      <c r="G16" s="1">
        <f t="shared" si="4"/>
        <v>1</v>
      </c>
      <c r="H16" s="1">
        <v>1</v>
      </c>
      <c r="I16" s="1">
        <v>0</v>
      </c>
      <c r="J16" s="1">
        <v>0</v>
      </c>
      <c r="K16" s="1">
        <v>1</v>
      </c>
      <c r="L16" s="1">
        <v>0</v>
      </c>
      <c r="M16" s="1">
        <v>5</v>
      </c>
      <c r="N16" s="1">
        <v>3</v>
      </c>
      <c r="O16" s="1">
        <v>1</v>
      </c>
      <c r="P16" s="1">
        <v>1</v>
      </c>
      <c r="Q16" s="9">
        <f t="shared" si="5"/>
        <v>1</v>
      </c>
      <c r="R16" s="1">
        <v>0</v>
      </c>
      <c r="S16" s="3">
        <f t="shared" si="0"/>
        <v>0.46666666666666667</v>
      </c>
      <c r="T16" s="3">
        <f t="shared" si="1"/>
        <v>0.3</v>
      </c>
      <c r="U16" s="3">
        <f t="shared" si="2"/>
        <v>0.2</v>
      </c>
      <c r="V16" s="1"/>
    </row>
    <row r="17" spans="1:23" x14ac:dyDescent="0.25">
      <c r="A17" t="s">
        <v>370</v>
      </c>
      <c r="B17" t="s">
        <v>36</v>
      </c>
      <c r="C17" t="str">
        <f t="shared" si="3"/>
        <v>Moore, Riley</v>
      </c>
      <c r="D17" s="1">
        <v>2</v>
      </c>
      <c r="E17" s="1">
        <v>1</v>
      </c>
      <c r="F17" s="1">
        <v>0</v>
      </c>
      <c r="G17" s="1">
        <f t="shared" si="4"/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  <c r="N17" s="1">
        <v>1</v>
      </c>
      <c r="O17" s="1">
        <v>0</v>
      </c>
      <c r="P17" s="1">
        <v>0</v>
      </c>
      <c r="Q17" s="9" t="e">
        <f t="shared" si="5"/>
        <v>#DIV/0!</v>
      </c>
      <c r="R17" s="1">
        <v>0</v>
      </c>
      <c r="S17" s="3">
        <f t="shared" si="0"/>
        <v>0.33333333333333331</v>
      </c>
      <c r="T17" s="3">
        <f t="shared" si="1"/>
        <v>0</v>
      </c>
      <c r="U17" s="3">
        <f t="shared" si="2"/>
        <v>0</v>
      </c>
      <c r="V17" s="1"/>
    </row>
    <row r="18" spans="1:23" x14ac:dyDescent="0.25">
      <c r="A18" t="s">
        <v>371</v>
      </c>
      <c r="B18" t="s">
        <v>372</v>
      </c>
      <c r="C18" t="str">
        <f t="shared" si="3"/>
        <v>Clark, Kyle</v>
      </c>
      <c r="D18" s="1">
        <v>1</v>
      </c>
      <c r="E18" s="1">
        <v>0</v>
      </c>
      <c r="F18" s="1">
        <v>0</v>
      </c>
      <c r="G18" s="1">
        <f t="shared" si="4"/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9" t="e">
        <f t="shared" si="5"/>
        <v>#DIV/0!</v>
      </c>
      <c r="R18" s="1">
        <v>0</v>
      </c>
      <c r="S18" s="3">
        <f t="shared" si="0"/>
        <v>0</v>
      </c>
      <c r="T18" s="3">
        <f t="shared" si="1"/>
        <v>0</v>
      </c>
      <c r="U18" s="3">
        <f t="shared" si="2"/>
        <v>0</v>
      </c>
      <c r="V18" s="1"/>
    </row>
    <row r="19" spans="1:23" x14ac:dyDescent="0.25">
      <c r="A19" t="s">
        <v>373</v>
      </c>
      <c r="B19" t="s">
        <v>122</v>
      </c>
      <c r="C19" t="str">
        <f t="shared" si="3"/>
        <v>Herzic, Brady</v>
      </c>
      <c r="D19" s="1">
        <v>5</v>
      </c>
      <c r="E19" s="1">
        <v>0</v>
      </c>
      <c r="F19" s="1">
        <v>0</v>
      </c>
      <c r="G19" s="1">
        <f t="shared" si="4"/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5</v>
      </c>
      <c r="O19" s="1">
        <v>0</v>
      </c>
      <c r="P19" s="1">
        <v>0</v>
      </c>
      <c r="Q19" s="9" t="e">
        <f t="shared" si="5"/>
        <v>#DIV/0!</v>
      </c>
      <c r="R19" s="1">
        <v>0</v>
      </c>
      <c r="S19" s="3">
        <f t="shared" si="0"/>
        <v>0</v>
      </c>
      <c r="T19" s="3">
        <f t="shared" si="1"/>
        <v>0</v>
      </c>
      <c r="U19" s="3">
        <f t="shared" si="2"/>
        <v>0</v>
      </c>
      <c r="V19" s="1"/>
    </row>
    <row r="20" spans="1:23" x14ac:dyDescent="0.25">
      <c r="A20" t="s">
        <v>374</v>
      </c>
      <c r="B20" t="s">
        <v>375</v>
      </c>
      <c r="C20" t="str">
        <f t="shared" si="3"/>
        <v>Dickerson, Dustin</v>
      </c>
      <c r="D20" s="1">
        <v>1</v>
      </c>
      <c r="E20" s="1">
        <v>9</v>
      </c>
      <c r="F20" s="1">
        <v>0</v>
      </c>
      <c r="G20" s="1">
        <f t="shared" si="4"/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2</v>
      </c>
      <c r="N20" s="1">
        <v>1</v>
      </c>
      <c r="O20" s="1">
        <v>7</v>
      </c>
      <c r="P20" s="1">
        <v>8</v>
      </c>
      <c r="Q20" s="9">
        <f t="shared" si="5"/>
        <v>0.875</v>
      </c>
      <c r="R20" s="1">
        <v>0</v>
      </c>
      <c r="S20" s="3">
        <f t="shared" si="0"/>
        <v>0.66666666666666663</v>
      </c>
      <c r="T20" s="3">
        <f t="shared" si="1"/>
        <v>0</v>
      </c>
      <c r="U20" s="3">
        <f t="shared" si="2"/>
        <v>0</v>
      </c>
      <c r="V20" s="1"/>
    </row>
    <row r="21" spans="1:23" x14ac:dyDescent="0.25">
      <c r="A21" t="s">
        <v>376</v>
      </c>
      <c r="B21" t="s">
        <v>14</v>
      </c>
      <c r="C21" t="str">
        <f t="shared" si="3"/>
        <v>Deprenger, Max</v>
      </c>
      <c r="D21" s="1">
        <v>1</v>
      </c>
      <c r="E21" s="1">
        <v>9</v>
      </c>
      <c r="F21" s="1">
        <v>0</v>
      </c>
      <c r="G21" s="1">
        <f t="shared" si="4"/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8</v>
      </c>
      <c r="P21" s="1">
        <v>10</v>
      </c>
      <c r="Q21" s="9">
        <f t="shared" si="5"/>
        <v>0.8</v>
      </c>
      <c r="R21" s="1">
        <v>0</v>
      </c>
      <c r="S21" s="3">
        <f t="shared" si="0"/>
        <v>0</v>
      </c>
      <c r="T21" s="3">
        <f t="shared" si="1"/>
        <v>0</v>
      </c>
      <c r="U21" s="3">
        <f t="shared" si="2"/>
        <v>0</v>
      </c>
      <c r="V21" s="1"/>
    </row>
    <row r="22" spans="1:23" x14ac:dyDescent="0.25">
      <c r="A22" t="s">
        <v>20</v>
      </c>
      <c r="B22" t="s">
        <v>44</v>
      </c>
      <c r="C22" t="str">
        <f t="shared" si="3"/>
        <v>Threlkeld-Wiegand, Ry</v>
      </c>
      <c r="D22" s="1">
        <v>1</v>
      </c>
      <c r="E22" s="1">
        <v>0</v>
      </c>
      <c r="F22" s="1">
        <v>0</v>
      </c>
      <c r="G22" s="1">
        <f t="shared" si="4"/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</v>
      </c>
      <c r="N22" s="1">
        <v>1</v>
      </c>
      <c r="O22" s="1">
        <v>0</v>
      </c>
      <c r="P22" s="1">
        <v>0</v>
      </c>
      <c r="Q22" s="9" t="e">
        <f t="shared" si="5"/>
        <v>#DIV/0!</v>
      </c>
      <c r="R22" s="1">
        <v>0</v>
      </c>
      <c r="S22" s="3">
        <f t="shared" si="0"/>
        <v>0.66666666666666663</v>
      </c>
      <c r="T22" s="3">
        <f t="shared" si="1"/>
        <v>0</v>
      </c>
      <c r="U22" s="3">
        <f t="shared" si="2"/>
        <v>0</v>
      </c>
      <c r="V22" s="1"/>
    </row>
    <row r="23" spans="1:23" s="4" customFormat="1" x14ac:dyDescent="0.25">
      <c r="C23" s="4" t="s">
        <v>110</v>
      </c>
      <c r="D23" s="12">
        <f>SUM(D3:D22)</f>
        <v>1104</v>
      </c>
      <c r="E23" s="12">
        <f t="shared" ref="E23:G23" si="6">SUM(E3:E22)</f>
        <v>230</v>
      </c>
      <c r="F23" s="12">
        <f t="shared" si="6"/>
        <v>332</v>
      </c>
      <c r="G23" s="12">
        <f t="shared" si="6"/>
        <v>242</v>
      </c>
      <c r="H23" s="12">
        <f t="shared" ref="H23:P23" si="7">SUM(H3:H22)</f>
        <v>68</v>
      </c>
      <c r="I23" s="12">
        <f t="shared" si="7"/>
        <v>12</v>
      </c>
      <c r="J23" s="12">
        <f t="shared" si="7"/>
        <v>10</v>
      </c>
      <c r="K23" s="12">
        <f t="shared" si="7"/>
        <v>201</v>
      </c>
      <c r="L23" s="12">
        <f t="shared" si="7"/>
        <v>39</v>
      </c>
      <c r="M23" s="12">
        <f t="shared" si="7"/>
        <v>165</v>
      </c>
      <c r="N23" s="12">
        <f t="shared" si="7"/>
        <v>204</v>
      </c>
      <c r="O23" s="12">
        <f t="shared" si="7"/>
        <v>115</v>
      </c>
      <c r="P23" s="12">
        <f t="shared" si="7"/>
        <v>137</v>
      </c>
      <c r="Q23" s="21">
        <f t="shared" si="5"/>
        <v>0.83941605839416056</v>
      </c>
      <c r="R23" s="12">
        <f>SUM(R3:R22)</f>
        <v>32</v>
      </c>
      <c r="S23" s="19">
        <f t="shared" si="0"/>
        <v>0.40661029976940816</v>
      </c>
      <c r="T23" s="19">
        <f t="shared" si="1"/>
        <v>0.41123188405797101</v>
      </c>
      <c r="U23" s="19">
        <f t="shared" si="2"/>
        <v>0.30072463768115942</v>
      </c>
      <c r="V23" s="20">
        <f>E23/($F$37+$G$37)</f>
        <v>5.4761904761904763</v>
      </c>
    </row>
    <row r="24" spans="1:23" s="4" customFormat="1" x14ac:dyDescent="0.25"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1"/>
      <c r="R24" s="12"/>
      <c r="S24" s="19"/>
      <c r="T24" s="19"/>
      <c r="U24" s="19"/>
      <c r="V24" s="1"/>
    </row>
    <row r="25" spans="1:23" ht="30.75" x14ac:dyDescent="0.3">
      <c r="A25" s="5" t="s">
        <v>67</v>
      </c>
      <c r="D25" s="12" t="s">
        <v>69</v>
      </c>
      <c r="E25" s="12" t="s">
        <v>70</v>
      </c>
      <c r="F25" s="12" t="s">
        <v>71</v>
      </c>
      <c r="G25" s="12" t="s">
        <v>72</v>
      </c>
      <c r="H25" s="12" t="s">
        <v>73</v>
      </c>
      <c r="I25" s="12" t="s">
        <v>74</v>
      </c>
      <c r="J25" s="12" t="s">
        <v>75</v>
      </c>
      <c r="K25" s="12" t="s">
        <v>76</v>
      </c>
      <c r="L25" s="12" t="s">
        <v>82</v>
      </c>
      <c r="M25" s="12" t="s">
        <v>77</v>
      </c>
      <c r="N25" s="12" t="s">
        <v>57</v>
      </c>
      <c r="O25" s="12" t="s">
        <v>78</v>
      </c>
      <c r="P25" s="12" t="s">
        <v>79</v>
      </c>
      <c r="Q25" s="12" t="s">
        <v>80</v>
      </c>
      <c r="R25" s="12" t="s">
        <v>81</v>
      </c>
      <c r="S25" s="1"/>
      <c r="V25" s="70" t="s">
        <v>539</v>
      </c>
    </row>
    <row r="26" spans="1:23" x14ac:dyDescent="0.25">
      <c r="A26" t="s">
        <v>373</v>
      </c>
      <c r="B26" t="s">
        <v>122</v>
      </c>
      <c r="C26" t="str">
        <f t="shared" ref="C26:C36" si="8">+A26&amp;", "&amp;B26</f>
        <v>Herzic, Brady</v>
      </c>
      <c r="D26" s="1">
        <v>10</v>
      </c>
      <c r="E26" s="1">
        <v>13</v>
      </c>
      <c r="F26" s="1">
        <v>4</v>
      </c>
      <c r="G26" s="1">
        <v>4</v>
      </c>
      <c r="H26" s="30">
        <v>55.333333333333336</v>
      </c>
      <c r="I26" s="1">
        <v>0</v>
      </c>
      <c r="J26" s="1">
        <v>53</v>
      </c>
      <c r="K26" s="1">
        <v>30</v>
      </c>
      <c r="L26" s="1">
        <v>22</v>
      </c>
      <c r="M26" s="8">
        <f>(L26/H26)*7</f>
        <v>2.7831325301204819</v>
      </c>
      <c r="N26" s="1">
        <v>22</v>
      </c>
      <c r="O26" s="1">
        <v>9</v>
      </c>
      <c r="P26" s="1">
        <v>40</v>
      </c>
      <c r="Q26" s="1">
        <v>209</v>
      </c>
      <c r="R26" s="3">
        <f t="shared" ref="R26:R37" si="9">J26/Q26</f>
        <v>0.25358851674641147</v>
      </c>
      <c r="W26" s="1"/>
    </row>
    <row r="27" spans="1:23" x14ac:dyDescent="0.25">
      <c r="A27" t="s">
        <v>20</v>
      </c>
      <c r="B27" t="s">
        <v>44</v>
      </c>
      <c r="C27" t="str">
        <f t="shared" si="8"/>
        <v>Threlkeld-Wiegand, Ry</v>
      </c>
      <c r="D27" s="1">
        <v>11</v>
      </c>
      <c r="E27" s="1">
        <v>12</v>
      </c>
      <c r="F27" s="1">
        <v>7</v>
      </c>
      <c r="G27" s="1">
        <v>4</v>
      </c>
      <c r="H27" s="30">
        <v>51.333333333333336</v>
      </c>
      <c r="I27" s="1">
        <v>0</v>
      </c>
      <c r="J27" s="1">
        <v>43</v>
      </c>
      <c r="K27" s="1">
        <v>32</v>
      </c>
      <c r="L27" s="1">
        <v>24</v>
      </c>
      <c r="M27" s="8">
        <f t="shared" ref="M27:M37" si="10">(L27/H27)*7</f>
        <v>3.2727272727272725</v>
      </c>
      <c r="N27" s="1">
        <v>46</v>
      </c>
      <c r="O27" s="1">
        <v>8</v>
      </c>
      <c r="P27" s="1">
        <v>55</v>
      </c>
      <c r="Q27" s="1">
        <v>188</v>
      </c>
      <c r="R27" s="3">
        <f t="shared" si="9"/>
        <v>0.22872340425531915</v>
      </c>
      <c r="W27" s="1"/>
    </row>
    <row r="28" spans="1:23" x14ac:dyDescent="0.25">
      <c r="A28" t="s">
        <v>14</v>
      </c>
      <c r="B28" t="s">
        <v>39</v>
      </c>
      <c r="C28" t="str">
        <f t="shared" si="8"/>
        <v>Max, Quenton</v>
      </c>
      <c r="D28" s="1">
        <v>8</v>
      </c>
      <c r="E28" s="1">
        <v>13</v>
      </c>
      <c r="F28" s="1">
        <v>6</v>
      </c>
      <c r="G28" s="1">
        <v>4</v>
      </c>
      <c r="H28" s="1">
        <v>47</v>
      </c>
      <c r="I28" s="1">
        <v>0</v>
      </c>
      <c r="J28" s="1">
        <v>44</v>
      </c>
      <c r="K28" s="1">
        <v>29</v>
      </c>
      <c r="L28" s="1">
        <v>14</v>
      </c>
      <c r="M28" s="8">
        <f t="shared" si="10"/>
        <v>2.0851063829787231</v>
      </c>
      <c r="N28" s="1">
        <v>12</v>
      </c>
      <c r="O28" s="1">
        <v>12</v>
      </c>
      <c r="P28" s="1">
        <v>23</v>
      </c>
      <c r="Q28" s="1">
        <v>182</v>
      </c>
      <c r="R28" s="3">
        <f t="shared" si="9"/>
        <v>0.24175824175824176</v>
      </c>
      <c r="W28" s="1"/>
    </row>
    <row r="29" spans="1:23" x14ac:dyDescent="0.25">
      <c r="A29" t="s">
        <v>23</v>
      </c>
      <c r="B29" t="s">
        <v>47</v>
      </c>
      <c r="C29" t="str">
        <f t="shared" si="8"/>
        <v>Jones, Evan</v>
      </c>
      <c r="D29" s="1">
        <v>8</v>
      </c>
      <c r="E29" s="1">
        <v>10</v>
      </c>
      <c r="F29" s="1">
        <v>4</v>
      </c>
      <c r="G29" s="1">
        <v>2</v>
      </c>
      <c r="H29" s="30">
        <v>37.666666666666664</v>
      </c>
      <c r="I29" s="1">
        <v>0</v>
      </c>
      <c r="J29" s="1">
        <v>31</v>
      </c>
      <c r="K29" s="1">
        <v>23</v>
      </c>
      <c r="L29" s="1">
        <v>16</v>
      </c>
      <c r="M29" s="8">
        <f t="shared" si="10"/>
        <v>2.9734513274336285</v>
      </c>
      <c r="N29" s="1">
        <v>21</v>
      </c>
      <c r="O29" s="1">
        <v>9</v>
      </c>
      <c r="P29" s="1">
        <v>18</v>
      </c>
      <c r="Q29" s="1">
        <v>137</v>
      </c>
      <c r="R29" s="3">
        <f t="shared" si="9"/>
        <v>0.22627737226277372</v>
      </c>
      <c r="W29" s="1"/>
    </row>
    <row r="30" spans="1:23" x14ac:dyDescent="0.25">
      <c r="A30" t="s">
        <v>8</v>
      </c>
      <c r="B30" t="s">
        <v>32</v>
      </c>
      <c r="C30" t="str">
        <f t="shared" si="8"/>
        <v>Dykes, Jacob</v>
      </c>
      <c r="D30" s="1">
        <v>0</v>
      </c>
      <c r="E30" s="1">
        <v>17</v>
      </c>
      <c r="F30" s="1">
        <v>1</v>
      </c>
      <c r="G30" s="1">
        <v>1</v>
      </c>
      <c r="H30" s="30">
        <v>25.333333333333332</v>
      </c>
      <c r="I30" s="1">
        <v>3</v>
      </c>
      <c r="J30" s="1">
        <v>27</v>
      </c>
      <c r="K30" s="1">
        <v>23</v>
      </c>
      <c r="L30" s="1">
        <v>16</v>
      </c>
      <c r="M30" s="8">
        <f t="shared" si="10"/>
        <v>4.4210526315789478</v>
      </c>
      <c r="N30" s="1">
        <v>14</v>
      </c>
      <c r="O30" s="1">
        <v>9</v>
      </c>
      <c r="P30" s="1">
        <v>21</v>
      </c>
      <c r="Q30" s="1">
        <v>104</v>
      </c>
      <c r="R30" s="3">
        <f t="shared" si="9"/>
        <v>0.25961538461538464</v>
      </c>
      <c r="W30" s="1"/>
    </row>
    <row r="31" spans="1:23" x14ac:dyDescent="0.25">
      <c r="A31" t="s">
        <v>161</v>
      </c>
      <c r="B31" t="s">
        <v>369</v>
      </c>
      <c r="C31" t="str">
        <f t="shared" si="8"/>
        <v>Alberhasky, JD</v>
      </c>
      <c r="D31" s="1">
        <v>0</v>
      </c>
      <c r="E31" s="1">
        <v>12</v>
      </c>
      <c r="F31" s="1">
        <v>0</v>
      </c>
      <c r="G31" s="1">
        <v>2</v>
      </c>
      <c r="H31" s="30">
        <v>23.333333333333332</v>
      </c>
      <c r="I31" s="1">
        <v>1</v>
      </c>
      <c r="J31" s="1">
        <v>20</v>
      </c>
      <c r="K31" s="1">
        <v>15</v>
      </c>
      <c r="L31" s="1">
        <v>12</v>
      </c>
      <c r="M31" s="8">
        <f t="shared" si="10"/>
        <v>3.6000000000000005</v>
      </c>
      <c r="N31" s="1">
        <v>8</v>
      </c>
      <c r="O31" s="1">
        <v>6</v>
      </c>
      <c r="P31" s="1">
        <v>11</v>
      </c>
      <c r="Q31" s="1">
        <v>86</v>
      </c>
      <c r="R31" s="3">
        <f t="shared" si="9"/>
        <v>0.23255813953488372</v>
      </c>
      <c r="W31" s="1"/>
    </row>
    <row r="32" spans="1:23" x14ac:dyDescent="0.25">
      <c r="A32" t="s">
        <v>370</v>
      </c>
      <c r="B32" t="s">
        <v>36</v>
      </c>
      <c r="C32" t="str">
        <f t="shared" si="8"/>
        <v>Moore, Riley</v>
      </c>
      <c r="D32" s="1">
        <v>3</v>
      </c>
      <c r="E32" s="1">
        <v>7</v>
      </c>
      <c r="F32" s="1">
        <v>0</v>
      </c>
      <c r="G32" s="1">
        <v>1</v>
      </c>
      <c r="H32" s="30">
        <v>14.666666666666666</v>
      </c>
      <c r="I32" s="1">
        <v>0</v>
      </c>
      <c r="J32" s="1">
        <v>13</v>
      </c>
      <c r="K32" s="1">
        <v>17</v>
      </c>
      <c r="L32" s="1">
        <v>14</v>
      </c>
      <c r="M32" s="8">
        <f t="shared" si="10"/>
        <v>6.6818181818181817</v>
      </c>
      <c r="N32" s="1">
        <v>16</v>
      </c>
      <c r="O32" s="1">
        <v>8</v>
      </c>
      <c r="P32" s="1">
        <v>6</v>
      </c>
      <c r="Q32" s="1">
        <v>54</v>
      </c>
      <c r="R32" s="3">
        <f t="shared" si="9"/>
        <v>0.24074074074074073</v>
      </c>
      <c r="W32" s="1"/>
    </row>
    <row r="33" spans="1:23" x14ac:dyDescent="0.25">
      <c r="A33" t="s">
        <v>371</v>
      </c>
      <c r="B33" t="s">
        <v>372</v>
      </c>
      <c r="C33" t="str">
        <f t="shared" si="8"/>
        <v>Clark, Kyle</v>
      </c>
      <c r="D33" s="1">
        <v>2</v>
      </c>
      <c r="E33" s="1">
        <v>3</v>
      </c>
      <c r="F33" s="1">
        <v>2</v>
      </c>
      <c r="G33" s="1">
        <v>0</v>
      </c>
      <c r="H33" s="1">
        <v>13</v>
      </c>
      <c r="I33" s="1">
        <v>0</v>
      </c>
      <c r="J33" s="1">
        <v>7</v>
      </c>
      <c r="K33" s="1">
        <v>5</v>
      </c>
      <c r="L33" s="1">
        <v>3</v>
      </c>
      <c r="M33" s="8">
        <f t="shared" si="10"/>
        <v>1.6153846153846154</v>
      </c>
      <c r="N33" s="1">
        <v>9</v>
      </c>
      <c r="O33" s="1">
        <v>2</v>
      </c>
      <c r="P33" s="1">
        <v>12</v>
      </c>
      <c r="Q33" s="1">
        <v>47</v>
      </c>
      <c r="R33" s="3">
        <f t="shared" si="9"/>
        <v>0.14893617021276595</v>
      </c>
      <c r="W33" s="1"/>
    </row>
    <row r="34" spans="1:23" x14ac:dyDescent="0.25">
      <c r="A34" t="s">
        <v>367</v>
      </c>
      <c r="B34" t="s">
        <v>368</v>
      </c>
      <c r="C34" t="str">
        <f t="shared" si="8"/>
        <v>Hanrahan, Cade</v>
      </c>
      <c r="D34" s="1">
        <v>0</v>
      </c>
      <c r="E34" s="1">
        <v>4</v>
      </c>
      <c r="F34" s="1">
        <v>0</v>
      </c>
      <c r="G34" s="1">
        <v>0</v>
      </c>
      <c r="H34" s="1">
        <v>7</v>
      </c>
      <c r="I34" s="1">
        <v>0</v>
      </c>
      <c r="J34" s="1">
        <v>14</v>
      </c>
      <c r="K34" s="1">
        <v>10</v>
      </c>
      <c r="L34" s="1">
        <v>5</v>
      </c>
      <c r="M34" s="8">
        <f t="shared" si="10"/>
        <v>5</v>
      </c>
      <c r="N34" s="1">
        <v>6</v>
      </c>
      <c r="O34" s="1">
        <v>3</v>
      </c>
      <c r="P34" s="1">
        <v>3</v>
      </c>
      <c r="Q34" s="1">
        <v>36</v>
      </c>
      <c r="R34" s="3">
        <f t="shared" si="9"/>
        <v>0.3888888888888889</v>
      </c>
      <c r="V34" s="1"/>
      <c r="W34" s="1"/>
    </row>
    <row r="35" spans="1:23" x14ac:dyDescent="0.25">
      <c r="A35" t="s">
        <v>10</v>
      </c>
      <c r="B35" t="s">
        <v>34</v>
      </c>
      <c r="C35" t="str">
        <f t="shared" si="8"/>
        <v>Parker, Ben</v>
      </c>
      <c r="D35" s="1">
        <v>0</v>
      </c>
      <c r="E35" s="1">
        <v>3</v>
      </c>
      <c r="F35" s="1">
        <v>0</v>
      </c>
      <c r="G35" s="1">
        <v>0</v>
      </c>
      <c r="H35" s="1">
        <v>4</v>
      </c>
      <c r="I35" s="1">
        <v>0</v>
      </c>
      <c r="J35" s="1">
        <v>6</v>
      </c>
      <c r="K35" s="1">
        <v>6</v>
      </c>
      <c r="L35" s="1">
        <v>4</v>
      </c>
      <c r="M35" s="8">
        <f t="shared" si="10"/>
        <v>7</v>
      </c>
      <c r="N35" s="1">
        <v>3</v>
      </c>
      <c r="O35" s="1">
        <v>3</v>
      </c>
      <c r="P35" s="1">
        <v>2</v>
      </c>
      <c r="Q35" s="1">
        <v>20</v>
      </c>
      <c r="R35" s="3">
        <f t="shared" si="9"/>
        <v>0.3</v>
      </c>
      <c r="V35" s="1"/>
      <c r="W35" s="1"/>
    </row>
    <row r="36" spans="1:23" x14ac:dyDescent="0.25">
      <c r="A36" t="s">
        <v>365</v>
      </c>
      <c r="B36" t="s">
        <v>366</v>
      </c>
      <c r="C36" t="str">
        <f t="shared" si="8"/>
        <v>Kuepker, Zachary</v>
      </c>
      <c r="D36" s="1">
        <v>0</v>
      </c>
      <c r="E36" s="1">
        <v>1</v>
      </c>
      <c r="F36" s="1">
        <v>0</v>
      </c>
      <c r="G36" s="1">
        <v>0</v>
      </c>
      <c r="H36" s="1">
        <v>1</v>
      </c>
      <c r="I36" s="1">
        <v>0</v>
      </c>
      <c r="J36" s="1">
        <v>4</v>
      </c>
      <c r="K36" s="1">
        <v>4</v>
      </c>
      <c r="L36" s="1">
        <v>4</v>
      </c>
      <c r="M36" s="8">
        <f t="shared" si="10"/>
        <v>28</v>
      </c>
      <c r="N36" s="1">
        <v>2</v>
      </c>
      <c r="O36" s="1">
        <v>0</v>
      </c>
      <c r="P36" s="1">
        <v>1</v>
      </c>
      <c r="Q36" s="1">
        <v>7</v>
      </c>
      <c r="R36" s="3">
        <f t="shared" si="9"/>
        <v>0.5714285714285714</v>
      </c>
      <c r="V36" s="1"/>
      <c r="W36" s="1"/>
    </row>
    <row r="37" spans="1:23" s="4" customFormat="1" x14ac:dyDescent="0.25">
      <c r="C37" s="4" t="s">
        <v>110</v>
      </c>
      <c r="D37" s="12">
        <f t="shared" ref="D37:L37" si="11">SUM(D26:D36)</f>
        <v>42</v>
      </c>
      <c r="E37" s="12">
        <f t="shared" si="11"/>
        <v>95</v>
      </c>
      <c r="F37" s="12">
        <f t="shared" si="11"/>
        <v>24</v>
      </c>
      <c r="G37" s="12">
        <f t="shared" si="11"/>
        <v>18</v>
      </c>
      <c r="H37" s="67">
        <f t="shared" si="11"/>
        <v>279.66666666666669</v>
      </c>
      <c r="I37" s="12">
        <f t="shared" si="11"/>
        <v>4</v>
      </c>
      <c r="J37" s="12">
        <f t="shared" si="11"/>
        <v>262</v>
      </c>
      <c r="K37" s="12">
        <f t="shared" si="11"/>
        <v>194</v>
      </c>
      <c r="L37" s="12">
        <f t="shared" si="11"/>
        <v>134</v>
      </c>
      <c r="M37" s="20">
        <f t="shared" si="10"/>
        <v>3.3539928486293205</v>
      </c>
      <c r="N37" s="12">
        <f>SUM(N26:N36)</f>
        <v>159</v>
      </c>
      <c r="O37" s="12">
        <f>SUM(O26:O36)</f>
        <v>69</v>
      </c>
      <c r="P37" s="12">
        <f>SUM(P26:P36)</f>
        <v>192</v>
      </c>
      <c r="Q37" s="12">
        <f>SUM(Q26:Q36)</f>
        <v>1070</v>
      </c>
      <c r="R37" s="19">
        <f t="shared" si="9"/>
        <v>0.24485981308411214</v>
      </c>
      <c r="S37" s="12"/>
      <c r="V37" s="20">
        <f>H37/($F$37+$G$37)</f>
        <v>6.6587301587301591</v>
      </c>
    </row>
    <row r="38" spans="1:23" x14ac:dyDescent="0.25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3" ht="45.75" x14ac:dyDescent="0.3">
      <c r="A39" s="5" t="s">
        <v>83</v>
      </c>
      <c r="D39" s="1" t="s">
        <v>84</v>
      </c>
      <c r="E39" s="1" t="s">
        <v>85</v>
      </c>
      <c r="F39" s="1" t="s">
        <v>86</v>
      </c>
      <c r="G39" s="1" t="s">
        <v>195</v>
      </c>
      <c r="H39" s="1" t="s">
        <v>196</v>
      </c>
      <c r="I39" s="1" t="s">
        <v>89</v>
      </c>
      <c r="J39" s="1" t="s">
        <v>60</v>
      </c>
      <c r="K39" s="6" t="s">
        <v>90</v>
      </c>
      <c r="L39" s="1"/>
      <c r="M39" s="1"/>
      <c r="N39" s="1"/>
      <c r="O39" s="1"/>
      <c r="P39" s="1"/>
      <c r="Q39" s="1"/>
      <c r="R39" s="1"/>
      <c r="S39" s="1"/>
    </row>
    <row r="40" spans="1:23" x14ac:dyDescent="0.25">
      <c r="A40" t="s">
        <v>363</v>
      </c>
      <c r="B40" t="s">
        <v>364</v>
      </c>
      <c r="C40" t="str">
        <f t="shared" ref="C40:C59" si="12">+A40&amp;", "&amp;B40</f>
        <v>Heck, DJ</v>
      </c>
      <c r="D40" s="1">
        <v>2</v>
      </c>
      <c r="E40" s="1">
        <v>68</v>
      </c>
      <c r="F40" s="1">
        <v>0</v>
      </c>
      <c r="G40" s="1">
        <v>70</v>
      </c>
      <c r="H40" s="1">
        <v>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3" x14ac:dyDescent="0.25">
      <c r="A41" t="s">
        <v>161</v>
      </c>
      <c r="B41" t="s">
        <v>369</v>
      </c>
      <c r="C41" t="str">
        <f t="shared" si="12"/>
        <v>Alberhasky, JD</v>
      </c>
      <c r="D41" s="1">
        <v>6</v>
      </c>
      <c r="E41" s="1">
        <v>13</v>
      </c>
      <c r="F41" s="1">
        <v>0</v>
      </c>
      <c r="G41" s="1">
        <v>19</v>
      </c>
      <c r="H41" s="1">
        <v>1</v>
      </c>
      <c r="I41" s="1">
        <v>2</v>
      </c>
      <c r="J41" s="1">
        <v>10</v>
      </c>
      <c r="K41" s="10">
        <f>I41/(I41+J41)</f>
        <v>0.16666666666666666</v>
      </c>
      <c r="L41" s="1"/>
      <c r="M41" s="1"/>
      <c r="N41" s="1"/>
      <c r="O41" s="1"/>
      <c r="P41" s="1"/>
      <c r="Q41" s="1"/>
      <c r="R41" s="1"/>
      <c r="S41" s="1"/>
    </row>
    <row r="42" spans="1:23" x14ac:dyDescent="0.25">
      <c r="A42" t="s">
        <v>19</v>
      </c>
      <c r="B42" t="s">
        <v>34</v>
      </c>
      <c r="C42" t="str">
        <f t="shared" si="12"/>
        <v>Steve, Ben</v>
      </c>
      <c r="D42" s="1">
        <v>1</v>
      </c>
      <c r="E42" s="1">
        <v>3</v>
      </c>
      <c r="F42" s="1">
        <v>0</v>
      </c>
      <c r="G42" s="1">
        <v>4</v>
      </c>
      <c r="H42" s="1">
        <v>1</v>
      </c>
      <c r="I42" s="1"/>
      <c r="J42" s="1"/>
      <c r="K42" s="10"/>
      <c r="L42" s="1"/>
      <c r="M42" s="1"/>
      <c r="N42" s="1"/>
      <c r="O42" s="1"/>
      <c r="P42" s="1"/>
      <c r="Q42" s="1"/>
      <c r="R42" s="1"/>
      <c r="S42" s="1"/>
    </row>
    <row r="43" spans="1:23" x14ac:dyDescent="0.25">
      <c r="A43" t="s">
        <v>365</v>
      </c>
      <c r="B43" t="s">
        <v>366</v>
      </c>
      <c r="C43" t="str">
        <f t="shared" si="12"/>
        <v>Kuepker, Zachary</v>
      </c>
      <c r="D43" s="1">
        <v>0</v>
      </c>
      <c r="E43" s="1">
        <v>51</v>
      </c>
      <c r="F43" s="1">
        <v>1</v>
      </c>
      <c r="G43" s="1">
        <v>52</v>
      </c>
      <c r="H43" s="1">
        <v>0.98099999999999998</v>
      </c>
      <c r="I43" s="1"/>
      <c r="J43" s="1"/>
      <c r="K43" s="10"/>
      <c r="L43" s="1"/>
      <c r="M43" s="1"/>
      <c r="N43" s="1"/>
      <c r="O43" s="1"/>
      <c r="P43" s="1"/>
      <c r="Q43" s="1"/>
      <c r="R43" s="1"/>
      <c r="S43" s="1"/>
    </row>
    <row r="44" spans="1:23" x14ac:dyDescent="0.25">
      <c r="A44" t="s">
        <v>11</v>
      </c>
      <c r="B44" t="s">
        <v>35</v>
      </c>
      <c r="C44" t="str">
        <f t="shared" si="12"/>
        <v>McComas, Liam</v>
      </c>
      <c r="D44" s="1">
        <v>36</v>
      </c>
      <c r="E44" s="1">
        <v>188</v>
      </c>
      <c r="F44" s="1">
        <v>9</v>
      </c>
      <c r="G44" s="1">
        <v>233</v>
      </c>
      <c r="H44" s="1">
        <v>0.96099999999999997</v>
      </c>
      <c r="I44" s="1">
        <v>15</v>
      </c>
      <c r="J44" s="1">
        <v>80</v>
      </c>
      <c r="K44" s="10">
        <f t="shared" ref="K44:K60" si="13">I44/(I44+J44)</f>
        <v>0.15789473684210525</v>
      </c>
      <c r="L44" s="1"/>
      <c r="M44" s="1"/>
      <c r="N44" s="1"/>
      <c r="O44" s="1"/>
      <c r="P44" s="1"/>
      <c r="Q44" s="1"/>
      <c r="R44" s="1"/>
      <c r="S44" s="1"/>
    </row>
    <row r="45" spans="1:23" x14ac:dyDescent="0.25">
      <c r="A45" t="s">
        <v>8</v>
      </c>
      <c r="B45" t="s">
        <v>32</v>
      </c>
      <c r="C45" t="str">
        <f t="shared" si="12"/>
        <v>Dykes, Jacob</v>
      </c>
      <c r="D45" s="1">
        <v>19</v>
      </c>
      <c r="E45" s="1">
        <v>154</v>
      </c>
      <c r="F45" s="1">
        <v>8</v>
      </c>
      <c r="G45" s="1">
        <v>181</v>
      </c>
      <c r="H45" s="1">
        <v>0.95599999999999996</v>
      </c>
      <c r="I45" s="1"/>
      <c r="J45" s="1"/>
      <c r="K45" s="10"/>
      <c r="L45" s="1"/>
      <c r="M45" s="1"/>
      <c r="N45" s="1"/>
      <c r="O45" s="1"/>
      <c r="P45" s="1"/>
      <c r="Q45" s="1"/>
      <c r="R45" s="1"/>
      <c r="S45" s="1"/>
    </row>
    <row r="46" spans="1:23" x14ac:dyDescent="0.25">
      <c r="A46" t="s">
        <v>10</v>
      </c>
      <c r="B46" t="s">
        <v>34</v>
      </c>
      <c r="C46" t="str">
        <f t="shared" si="12"/>
        <v>Parker, Ben</v>
      </c>
      <c r="D46" s="1">
        <v>9</v>
      </c>
      <c r="E46" s="1">
        <v>125</v>
      </c>
      <c r="F46" s="1">
        <v>7</v>
      </c>
      <c r="G46" s="1">
        <v>141</v>
      </c>
      <c r="H46" s="1">
        <v>0.95</v>
      </c>
      <c r="I46" s="1"/>
      <c r="J46" s="1"/>
      <c r="K46" s="10"/>
      <c r="L46" s="1"/>
      <c r="M46" s="1"/>
      <c r="N46" s="1"/>
      <c r="O46" s="1"/>
      <c r="P46" s="1"/>
      <c r="Q46" s="1"/>
      <c r="R46" s="1"/>
      <c r="S46" s="1"/>
    </row>
    <row r="47" spans="1:23" x14ac:dyDescent="0.25">
      <c r="A47" t="s">
        <v>14</v>
      </c>
      <c r="B47" t="s">
        <v>39</v>
      </c>
      <c r="C47" t="str">
        <f t="shared" si="12"/>
        <v>Max, Quenton</v>
      </c>
      <c r="D47" s="1">
        <v>80</v>
      </c>
      <c r="E47" s="1">
        <v>36</v>
      </c>
      <c r="F47" s="1">
        <v>8</v>
      </c>
      <c r="G47" s="1">
        <v>124</v>
      </c>
      <c r="H47" s="1">
        <v>0.93500000000000005</v>
      </c>
      <c r="I47" s="1"/>
      <c r="J47" s="1"/>
      <c r="K47" s="10"/>
      <c r="L47" s="1"/>
      <c r="M47" s="1"/>
      <c r="N47" s="1"/>
      <c r="O47" s="1"/>
      <c r="P47" s="1"/>
      <c r="Q47" s="1"/>
      <c r="R47" s="1"/>
      <c r="S47" s="1"/>
    </row>
    <row r="48" spans="1:23" x14ac:dyDescent="0.25">
      <c r="A48" t="s">
        <v>5</v>
      </c>
      <c r="B48" t="s">
        <v>29</v>
      </c>
      <c r="C48" t="str">
        <f t="shared" si="12"/>
        <v>Milder, Cole</v>
      </c>
      <c r="D48" s="1">
        <v>4</v>
      </c>
      <c r="E48" s="1">
        <v>44</v>
      </c>
      <c r="F48" s="1">
        <v>5</v>
      </c>
      <c r="G48" s="1">
        <v>53</v>
      </c>
      <c r="H48" s="1">
        <v>0.90600000000000003</v>
      </c>
      <c r="I48" s="1"/>
      <c r="J48" s="1"/>
      <c r="K48" s="10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t="s">
        <v>1</v>
      </c>
      <c r="B49" t="s">
        <v>24</v>
      </c>
      <c r="C49" t="str">
        <f t="shared" si="12"/>
        <v>Reyhons, Travis</v>
      </c>
      <c r="D49" s="1">
        <v>80</v>
      </c>
      <c r="E49" s="1">
        <v>80</v>
      </c>
      <c r="F49" s="1">
        <v>25</v>
      </c>
      <c r="G49" s="1">
        <v>185</v>
      </c>
      <c r="H49" s="1">
        <v>0.86499999999999999</v>
      </c>
      <c r="I49" s="1"/>
      <c r="J49" s="1"/>
      <c r="K49" s="10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t="s">
        <v>17</v>
      </c>
      <c r="B50" t="s">
        <v>42</v>
      </c>
      <c r="C50" t="str">
        <f t="shared" si="12"/>
        <v>Lewers, Sam</v>
      </c>
      <c r="D50" s="1">
        <v>57</v>
      </c>
      <c r="E50" s="1">
        <v>38</v>
      </c>
      <c r="F50" s="1">
        <v>15</v>
      </c>
      <c r="G50" s="1">
        <v>110</v>
      </c>
      <c r="H50" s="1">
        <v>0.86399999999999999</v>
      </c>
      <c r="I50" s="1"/>
      <c r="J50" s="1"/>
      <c r="K50" s="10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t="s">
        <v>367</v>
      </c>
      <c r="B51" t="s">
        <v>368</v>
      </c>
      <c r="C51" t="str">
        <f t="shared" si="12"/>
        <v>Hanrahan, Cade</v>
      </c>
      <c r="D51" s="1">
        <v>4</v>
      </c>
      <c r="E51" s="1">
        <v>13</v>
      </c>
      <c r="F51" s="1">
        <v>3</v>
      </c>
      <c r="G51" s="1">
        <v>20</v>
      </c>
      <c r="H51" s="1">
        <v>0.85</v>
      </c>
      <c r="I51" s="1"/>
      <c r="J51" s="1"/>
      <c r="K51" s="10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t="s">
        <v>373</v>
      </c>
      <c r="B52" t="s">
        <v>122</v>
      </c>
      <c r="C52" t="str">
        <f t="shared" si="12"/>
        <v>Herzic, Brady</v>
      </c>
      <c r="D52" s="1">
        <v>15</v>
      </c>
      <c r="E52" s="1">
        <v>2</v>
      </c>
      <c r="F52" s="1">
        <v>3</v>
      </c>
      <c r="G52" s="1">
        <v>20</v>
      </c>
      <c r="H52" s="1">
        <v>0.85</v>
      </c>
      <c r="I52" s="1"/>
      <c r="J52" s="1"/>
      <c r="K52" s="10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t="s">
        <v>23</v>
      </c>
      <c r="B53" t="s">
        <v>47</v>
      </c>
      <c r="C53" t="str">
        <f t="shared" si="12"/>
        <v>Jones, Evan</v>
      </c>
      <c r="D53" s="1">
        <v>30</v>
      </c>
      <c r="E53" s="1">
        <v>14</v>
      </c>
      <c r="F53" s="1">
        <v>12</v>
      </c>
      <c r="G53" s="1">
        <v>56</v>
      </c>
      <c r="H53" s="1">
        <v>0.78600000000000003</v>
      </c>
      <c r="I53" s="1"/>
      <c r="J53" s="1"/>
      <c r="K53" s="10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t="s">
        <v>370</v>
      </c>
      <c r="B54" t="s">
        <v>36</v>
      </c>
      <c r="C54" t="str">
        <f t="shared" si="12"/>
        <v>Moore, Riley</v>
      </c>
      <c r="D54" s="1">
        <v>3</v>
      </c>
      <c r="E54" s="1">
        <v>0</v>
      </c>
      <c r="F54" s="1">
        <v>1</v>
      </c>
      <c r="G54" s="1">
        <v>4</v>
      </c>
      <c r="H54" s="1">
        <v>0.75</v>
      </c>
      <c r="I54" s="1"/>
      <c r="J54" s="1"/>
      <c r="K54" s="10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t="s">
        <v>20</v>
      </c>
      <c r="B55" t="s">
        <v>44</v>
      </c>
      <c r="C55" t="str">
        <f t="shared" si="12"/>
        <v>Threlkeld-Wiegand, Ry</v>
      </c>
      <c r="D55" s="1">
        <v>10</v>
      </c>
      <c r="E55" s="1">
        <v>6</v>
      </c>
      <c r="F55" s="1">
        <v>6</v>
      </c>
      <c r="G55" s="1">
        <v>22</v>
      </c>
      <c r="H55" s="1">
        <v>0.72699999999999998</v>
      </c>
      <c r="I55" s="1"/>
      <c r="J55" s="1"/>
      <c r="K55" s="10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t="s">
        <v>13</v>
      </c>
      <c r="B56" t="s">
        <v>38</v>
      </c>
      <c r="C56" t="str">
        <f t="shared" si="12"/>
        <v>Slauson, Tanner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/>
      <c r="J56" s="1"/>
      <c r="K56" s="10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t="s">
        <v>371</v>
      </c>
      <c r="B57" t="s">
        <v>372</v>
      </c>
      <c r="C57" t="str">
        <f t="shared" si="12"/>
        <v>Clark, Kyle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/>
      <c r="J57" s="1"/>
      <c r="K57" s="10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t="s">
        <v>374</v>
      </c>
      <c r="B58" t="s">
        <v>375</v>
      </c>
      <c r="C58" t="str">
        <f t="shared" si="12"/>
        <v>Dickerson, Dustin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/>
      <c r="J58" s="1"/>
      <c r="K58" s="10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t="s">
        <v>376</v>
      </c>
      <c r="B59" t="s">
        <v>14</v>
      </c>
      <c r="C59" t="str">
        <f t="shared" si="12"/>
        <v>Deprenger, Max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/>
      <c r="J59" s="1"/>
      <c r="K59" s="10"/>
      <c r="L59" s="1"/>
      <c r="M59" s="1"/>
      <c r="N59" s="1"/>
      <c r="O59" s="1"/>
      <c r="P59" s="1"/>
      <c r="Q59" s="1"/>
      <c r="R59" s="1"/>
      <c r="S59" s="1"/>
    </row>
    <row r="60" spans="1:19" s="4" customFormat="1" x14ac:dyDescent="0.25">
      <c r="C60" s="4" t="s">
        <v>110</v>
      </c>
      <c r="D60" s="12">
        <v>356</v>
      </c>
      <c r="E60" s="12">
        <v>835</v>
      </c>
      <c r="F60" s="12">
        <v>103</v>
      </c>
      <c r="G60" s="12">
        <v>1294</v>
      </c>
      <c r="H60" s="12">
        <v>0.92</v>
      </c>
      <c r="I60" s="12">
        <v>17</v>
      </c>
      <c r="J60" s="12">
        <v>90</v>
      </c>
      <c r="K60" s="22">
        <f t="shared" si="13"/>
        <v>0.15887850467289719</v>
      </c>
      <c r="L60" s="12"/>
      <c r="M60" s="12"/>
      <c r="N60" s="12"/>
      <c r="O60" s="12"/>
      <c r="P60" s="12"/>
      <c r="Q60" s="12"/>
      <c r="R60" s="12"/>
      <c r="S60" s="12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74"/>
  <sheetViews>
    <sheetView workbookViewId="0">
      <selection activeCell="V2" sqref="V2:V45"/>
    </sheetView>
  </sheetViews>
  <sheetFormatPr defaultRowHeight="15" x14ac:dyDescent="0.25"/>
  <cols>
    <col min="1" max="1" width="18.28515625" bestFit="1" customWidth="1"/>
    <col min="3" max="3" width="21.5703125" bestFit="1" customWidth="1"/>
  </cols>
  <sheetData>
    <row r="1" spans="1:22" x14ac:dyDescent="0.25">
      <c r="A1" s="2">
        <v>2017</v>
      </c>
      <c r="B1" s="4" t="s">
        <v>219</v>
      </c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30.75" x14ac:dyDescent="0.3">
      <c r="A2" s="5" t="s">
        <v>68</v>
      </c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57</v>
      </c>
      <c r="N2" s="12" t="s">
        <v>58</v>
      </c>
      <c r="O2" s="12" t="s">
        <v>59</v>
      </c>
      <c r="P2" s="12" t="s">
        <v>60</v>
      </c>
      <c r="Q2" s="12" t="s">
        <v>132</v>
      </c>
      <c r="R2" s="12" t="s">
        <v>61</v>
      </c>
      <c r="S2" s="12" t="s">
        <v>62</v>
      </c>
      <c r="T2" s="12" t="s">
        <v>63</v>
      </c>
      <c r="U2" s="12" t="s">
        <v>64</v>
      </c>
      <c r="V2" s="70" t="s">
        <v>539</v>
      </c>
    </row>
    <row r="3" spans="1:22" x14ac:dyDescent="0.25">
      <c r="A3" t="s">
        <v>6</v>
      </c>
      <c r="B3" t="s">
        <v>30</v>
      </c>
      <c r="C3" t="str">
        <f>+A3&amp;", "&amp;B3</f>
        <v>Africa, Dillon</v>
      </c>
      <c r="D3" s="1">
        <v>90</v>
      </c>
      <c r="E3" s="1">
        <v>19</v>
      </c>
      <c r="F3" s="1">
        <v>17</v>
      </c>
      <c r="G3" s="1">
        <f>F3-H3-I3-J3</f>
        <v>14</v>
      </c>
      <c r="H3" s="1">
        <v>3</v>
      </c>
      <c r="I3" s="1">
        <v>0</v>
      </c>
      <c r="J3" s="1">
        <v>0</v>
      </c>
      <c r="K3" s="1">
        <v>7</v>
      </c>
      <c r="L3" s="1">
        <v>1</v>
      </c>
      <c r="M3" s="1">
        <v>20</v>
      </c>
      <c r="N3" s="1">
        <v>39</v>
      </c>
      <c r="O3" s="1">
        <v>5</v>
      </c>
      <c r="P3" s="1">
        <v>6</v>
      </c>
      <c r="Q3" s="9">
        <f>O3/P3</f>
        <v>0.83333333333333337</v>
      </c>
      <c r="R3" s="1">
        <v>2</v>
      </c>
      <c r="S3" s="3">
        <f t="shared" ref="S3:S29" si="0">(M3+F3+R3)/(D3+M3+R3)</f>
        <v>0.3482142857142857</v>
      </c>
      <c r="T3" s="3">
        <f t="shared" ref="T3:T29" si="1">(F3+(H3*1)+(I3*2)+(J3*3))/D3</f>
        <v>0.22222222222222221</v>
      </c>
      <c r="U3" s="3">
        <f t="shared" ref="U3:U29" si="2">F3/D3</f>
        <v>0.18888888888888888</v>
      </c>
      <c r="V3" s="1"/>
    </row>
    <row r="4" spans="1:22" x14ac:dyDescent="0.25">
      <c r="A4" t="s">
        <v>16</v>
      </c>
      <c r="B4" t="s">
        <v>41</v>
      </c>
      <c r="C4" t="str">
        <f t="shared" ref="C4:C28" si="3">+A4&amp;", "&amp;B4</f>
        <v>Bormann, Lance</v>
      </c>
      <c r="D4" s="1">
        <v>4</v>
      </c>
      <c r="E4" s="1">
        <v>1</v>
      </c>
      <c r="F4" s="1">
        <v>0</v>
      </c>
      <c r="G4" s="1">
        <f t="shared" ref="G4:G28" si="4">F4-H4-I4-J4</f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  <c r="Q4" s="9" t="e">
        <f t="shared" ref="Q4:Q29" si="5">O4/P4</f>
        <v>#DIV/0!</v>
      </c>
      <c r="R4" s="1">
        <v>0</v>
      </c>
      <c r="S4" s="3">
        <f t="shared" si="0"/>
        <v>0</v>
      </c>
      <c r="T4" s="3">
        <f t="shared" si="1"/>
        <v>0</v>
      </c>
      <c r="U4" s="3">
        <f t="shared" si="2"/>
        <v>0</v>
      </c>
      <c r="V4" s="1"/>
    </row>
    <row r="5" spans="1:22" x14ac:dyDescent="0.25">
      <c r="A5" t="s">
        <v>4</v>
      </c>
      <c r="B5" t="s">
        <v>28</v>
      </c>
      <c r="C5" t="str">
        <f t="shared" si="3"/>
        <v>Deshler, Dylan</v>
      </c>
      <c r="D5" s="1">
        <v>110</v>
      </c>
      <c r="E5" s="1">
        <v>23</v>
      </c>
      <c r="F5" s="1">
        <v>35</v>
      </c>
      <c r="G5" s="1">
        <f t="shared" si="4"/>
        <v>29</v>
      </c>
      <c r="H5" s="1">
        <v>2</v>
      </c>
      <c r="I5" s="1">
        <v>4</v>
      </c>
      <c r="J5" s="1">
        <v>0</v>
      </c>
      <c r="K5" s="1">
        <v>28</v>
      </c>
      <c r="L5" s="1">
        <v>3</v>
      </c>
      <c r="M5" s="1">
        <v>11</v>
      </c>
      <c r="N5" s="1">
        <v>26</v>
      </c>
      <c r="O5" s="1">
        <v>14</v>
      </c>
      <c r="P5" s="1">
        <v>17</v>
      </c>
      <c r="Q5" s="9">
        <f t="shared" si="5"/>
        <v>0.82352941176470584</v>
      </c>
      <c r="R5" s="1">
        <v>4</v>
      </c>
      <c r="S5" s="3">
        <f t="shared" si="0"/>
        <v>0.4</v>
      </c>
      <c r="T5" s="3">
        <f t="shared" si="1"/>
        <v>0.40909090909090912</v>
      </c>
      <c r="U5" s="3">
        <f t="shared" si="2"/>
        <v>0.31818181818181818</v>
      </c>
      <c r="V5" s="1"/>
    </row>
    <row r="6" spans="1:22" x14ac:dyDescent="0.25">
      <c r="A6" t="s">
        <v>8</v>
      </c>
      <c r="B6" t="s">
        <v>32</v>
      </c>
      <c r="C6" t="str">
        <f t="shared" si="3"/>
        <v>Dykes, Jacob</v>
      </c>
      <c r="D6" s="1">
        <v>51</v>
      </c>
      <c r="E6" s="1">
        <v>11</v>
      </c>
      <c r="F6" s="1">
        <v>15</v>
      </c>
      <c r="G6" s="1">
        <f t="shared" si="4"/>
        <v>14</v>
      </c>
      <c r="H6" s="1">
        <v>1</v>
      </c>
      <c r="I6" s="1">
        <v>0</v>
      </c>
      <c r="J6" s="1">
        <v>0</v>
      </c>
      <c r="K6" s="1">
        <v>15</v>
      </c>
      <c r="L6" s="1">
        <v>2</v>
      </c>
      <c r="M6" s="1">
        <v>4</v>
      </c>
      <c r="N6" s="1">
        <v>4</v>
      </c>
      <c r="O6" s="1">
        <v>2</v>
      </c>
      <c r="P6" s="1">
        <v>3</v>
      </c>
      <c r="Q6" s="9">
        <f t="shared" si="5"/>
        <v>0.66666666666666663</v>
      </c>
      <c r="R6" s="1">
        <v>1</v>
      </c>
      <c r="S6" s="3">
        <f t="shared" si="0"/>
        <v>0.35714285714285715</v>
      </c>
      <c r="T6" s="3">
        <f t="shared" si="1"/>
        <v>0.31372549019607843</v>
      </c>
      <c r="U6" s="3">
        <f t="shared" si="2"/>
        <v>0.29411764705882354</v>
      </c>
      <c r="V6" s="1"/>
    </row>
    <row r="7" spans="1:22" x14ac:dyDescent="0.25">
      <c r="A7" t="s">
        <v>9</v>
      </c>
      <c r="B7" t="s">
        <v>33</v>
      </c>
      <c r="C7" t="str">
        <f t="shared" si="3"/>
        <v>Frantz, Bryce</v>
      </c>
      <c r="D7" s="1">
        <v>62</v>
      </c>
      <c r="E7" s="1">
        <v>26</v>
      </c>
      <c r="F7" s="1">
        <v>12</v>
      </c>
      <c r="G7" s="1">
        <f t="shared" si="4"/>
        <v>10</v>
      </c>
      <c r="H7" s="1">
        <v>2</v>
      </c>
      <c r="I7" s="1">
        <v>0</v>
      </c>
      <c r="J7" s="1">
        <v>0</v>
      </c>
      <c r="K7" s="1">
        <v>10</v>
      </c>
      <c r="L7" s="1">
        <v>3</v>
      </c>
      <c r="M7" s="1">
        <v>16</v>
      </c>
      <c r="N7" s="1">
        <v>31</v>
      </c>
      <c r="O7" s="1">
        <v>5</v>
      </c>
      <c r="P7" s="1">
        <v>6</v>
      </c>
      <c r="Q7" s="9">
        <f t="shared" si="5"/>
        <v>0.83333333333333337</v>
      </c>
      <c r="R7" s="1">
        <v>0</v>
      </c>
      <c r="S7" s="3">
        <f t="shared" si="0"/>
        <v>0.35897435897435898</v>
      </c>
      <c r="T7" s="3">
        <f t="shared" si="1"/>
        <v>0.22580645161290322</v>
      </c>
      <c r="U7" s="3">
        <f t="shared" si="2"/>
        <v>0.19354838709677419</v>
      </c>
      <c r="V7" s="1"/>
    </row>
    <row r="8" spans="1:22" x14ac:dyDescent="0.25">
      <c r="A8" t="s">
        <v>21</v>
      </c>
      <c r="B8" t="s">
        <v>45</v>
      </c>
      <c r="C8" t="str">
        <f t="shared" si="3"/>
        <v>Geerdes, Jim</v>
      </c>
      <c r="D8" s="1">
        <v>5</v>
      </c>
      <c r="E8" s="1">
        <v>0</v>
      </c>
      <c r="F8" s="1">
        <v>0</v>
      </c>
      <c r="G8" s="1">
        <f t="shared" si="4"/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9" t="e">
        <f t="shared" si="5"/>
        <v>#DIV/0!</v>
      </c>
      <c r="R8" s="1">
        <v>0</v>
      </c>
      <c r="S8" s="3">
        <f t="shared" si="0"/>
        <v>0</v>
      </c>
      <c r="T8" s="3">
        <f t="shared" si="1"/>
        <v>0</v>
      </c>
      <c r="U8" s="3">
        <f t="shared" si="2"/>
        <v>0</v>
      </c>
      <c r="V8" s="1"/>
    </row>
    <row r="9" spans="1:22" x14ac:dyDescent="0.25">
      <c r="A9" t="s">
        <v>22</v>
      </c>
      <c r="B9" t="s">
        <v>46</v>
      </c>
      <c r="C9" t="str">
        <f t="shared" si="3"/>
        <v>Hook, Mik</v>
      </c>
      <c r="D9" s="1">
        <v>2</v>
      </c>
      <c r="E9" s="1">
        <v>1</v>
      </c>
      <c r="F9" s="1">
        <v>0</v>
      </c>
      <c r="G9" s="1">
        <f t="shared" si="4"/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</v>
      </c>
      <c r="O9" s="1">
        <v>0</v>
      </c>
      <c r="P9" s="1">
        <v>0</v>
      </c>
      <c r="Q9" s="9" t="e">
        <f t="shared" si="5"/>
        <v>#DIV/0!</v>
      </c>
      <c r="R9" s="1">
        <v>2</v>
      </c>
      <c r="S9" s="3">
        <f t="shared" si="0"/>
        <v>0.5</v>
      </c>
      <c r="T9" s="3">
        <f t="shared" si="1"/>
        <v>0</v>
      </c>
      <c r="U9" s="3">
        <f t="shared" si="2"/>
        <v>0</v>
      </c>
      <c r="V9" s="1"/>
    </row>
    <row r="10" spans="1:22" x14ac:dyDescent="0.25">
      <c r="A10" t="s">
        <v>23</v>
      </c>
      <c r="B10" t="s">
        <v>47</v>
      </c>
      <c r="C10" t="str">
        <f t="shared" si="3"/>
        <v>Jones, Evan</v>
      </c>
      <c r="D10" s="1">
        <v>0</v>
      </c>
      <c r="E10" s="1">
        <v>0</v>
      </c>
      <c r="F10" s="1">
        <v>0</v>
      </c>
      <c r="G10" s="1">
        <f t="shared" si="4"/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9" t="e">
        <f t="shared" si="5"/>
        <v>#DIV/0!</v>
      </c>
      <c r="R10" s="1">
        <v>0</v>
      </c>
      <c r="S10" s="3" t="e">
        <f t="shared" si="0"/>
        <v>#DIV/0!</v>
      </c>
      <c r="T10" s="3" t="e">
        <f t="shared" si="1"/>
        <v>#DIV/0!</v>
      </c>
      <c r="U10" s="3" t="e">
        <f t="shared" si="2"/>
        <v>#DIV/0!</v>
      </c>
      <c r="V10" s="1"/>
    </row>
    <row r="11" spans="1:22" x14ac:dyDescent="0.25">
      <c r="A11" t="s">
        <v>17</v>
      </c>
      <c r="B11" t="s">
        <v>42</v>
      </c>
      <c r="C11" t="str">
        <f t="shared" si="3"/>
        <v>Lewers, Sam</v>
      </c>
      <c r="D11" s="1">
        <v>4</v>
      </c>
      <c r="E11" s="1">
        <v>1</v>
      </c>
      <c r="F11" s="1">
        <v>0</v>
      </c>
      <c r="G11" s="1">
        <f t="shared" si="4"/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2</v>
      </c>
      <c r="N11" s="1">
        <v>3</v>
      </c>
      <c r="O11" s="1">
        <v>0</v>
      </c>
      <c r="P11" s="1">
        <v>0</v>
      </c>
      <c r="Q11" s="9" t="e">
        <f t="shared" si="5"/>
        <v>#DIV/0!</v>
      </c>
      <c r="R11" s="1">
        <v>0</v>
      </c>
      <c r="S11" s="3">
        <f t="shared" si="0"/>
        <v>0.33333333333333331</v>
      </c>
      <c r="T11" s="3">
        <f t="shared" si="1"/>
        <v>0</v>
      </c>
      <c r="U11" s="3">
        <f t="shared" si="2"/>
        <v>0</v>
      </c>
      <c r="V11" s="1"/>
    </row>
    <row r="12" spans="1:22" x14ac:dyDescent="0.25">
      <c r="A12" t="s">
        <v>14</v>
      </c>
      <c r="B12" t="s">
        <v>39</v>
      </c>
      <c r="C12" t="str">
        <f t="shared" si="3"/>
        <v>Max, Quenton</v>
      </c>
      <c r="D12" s="1">
        <v>9</v>
      </c>
      <c r="E12" s="1">
        <v>0</v>
      </c>
      <c r="F12" s="1">
        <v>1</v>
      </c>
      <c r="G12" s="1">
        <f t="shared" si="4"/>
        <v>0</v>
      </c>
      <c r="H12" s="1">
        <v>1</v>
      </c>
      <c r="I12" s="1">
        <v>0</v>
      </c>
      <c r="J12" s="1">
        <v>0</v>
      </c>
      <c r="K12" s="1">
        <v>3</v>
      </c>
      <c r="L12" s="1">
        <v>0</v>
      </c>
      <c r="M12" s="1">
        <v>0</v>
      </c>
      <c r="N12" s="1">
        <v>3</v>
      </c>
      <c r="O12" s="1">
        <v>0</v>
      </c>
      <c r="P12" s="1">
        <v>0</v>
      </c>
      <c r="Q12" s="9" t="e">
        <f t="shared" si="5"/>
        <v>#DIV/0!</v>
      </c>
      <c r="R12" s="1">
        <v>0</v>
      </c>
      <c r="S12" s="3">
        <f t="shared" si="0"/>
        <v>0.1111111111111111</v>
      </c>
      <c r="T12" s="3">
        <f t="shared" si="1"/>
        <v>0.22222222222222221</v>
      </c>
      <c r="U12" s="3">
        <f t="shared" si="2"/>
        <v>0.1111111111111111</v>
      </c>
      <c r="V12" s="1"/>
    </row>
    <row r="13" spans="1:22" x14ac:dyDescent="0.25">
      <c r="A13" t="s">
        <v>0</v>
      </c>
      <c r="B13" t="s">
        <v>26</v>
      </c>
      <c r="C13" t="str">
        <f t="shared" si="3"/>
        <v>McCleary, Brett</v>
      </c>
      <c r="D13" s="1">
        <v>130</v>
      </c>
      <c r="E13" s="1">
        <v>20</v>
      </c>
      <c r="F13" s="1">
        <v>43</v>
      </c>
      <c r="G13" s="1">
        <f t="shared" si="4"/>
        <v>28</v>
      </c>
      <c r="H13" s="1">
        <v>9</v>
      </c>
      <c r="I13" s="1">
        <v>0</v>
      </c>
      <c r="J13" s="1">
        <v>6</v>
      </c>
      <c r="K13" s="1">
        <v>47</v>
      </c>
      <c r="L13" s="1">
        <v>6</v>
      </c>
      <c r="M13" s="1">
        <v>23</v>
      </c>
      <c r="N13" s="1">
        <v>19</v>
      </c>
      <c r="O13" s="1">
        <v>4</v>
      </c>
      <c r="P13" s="1">
        <v>4</v>
      </c>
      <c r="Q13" s="9">
        <f t="shared" si="5"/>
        <v>1</v>
      </c>
      <c r="R13" s="1">
        <v>2</v>
      </c>
      <c r="S13" s="3">
        <f t="shared" si="0"/>
        <v>0.43870967741935485</v>
      </c>
      <c r="T13" s="3">
        <f t="shared" si="1"/>
        <v>0.53846153846153844</v>
      </c>
      <c r="U13" s="3">
        <f t="shared" si="2"/>
        <v>0.33076923076923076</v>
      </c>
      <c r="V13" s="1"/>
    </row>
    <row r="14" spans="1:22" x14ac:dyDescent="0.25">
      <c r="A14" t="s">
        <v>11</v>
      </c>
      <c r="B14" t="s">
        <v>35</v>
      </c>
      <c r="C14" t="str">
        <f t="shared" si="3"/>
        <v>McComas, Liam</v>
      </c>
      <c r="D14" s="1">
        <v>10</v>
      </c>
      <c r="E14" s="1">
        <v>0</v>
      </c>
      <c r="F14" s="1">
        <v>3</v>
      </c>
      <c r="G14" s="1">
        <f t="shared" si="4"/>
        <v>3</v>
      </c>
      <c r="H14" s="1">
        <v>0</v>
      </c>
      <c r="I14" s="1">
        <v>0</v>
      </c>
      <c r="J14" s="1">
        <v>0</v>
      </c>
      <c r="K14" s="1">
        <v>3</v>
      </c>
      <c r="L14" s="1">
        <v>1</v>
      </c>
      <c r="M14" s="1">
        <v>1</v>
      </c>
      <c r="N14" s="1">
        <v>1</v>
      </c>
      <c r="O14" s="1">
        <v>0</v>
      </c>
      <c r="P14" s="1">
        <v>0</v>
      </c>
      <c r="Q14" s="9" t="e">
        <f t="shared" si="5"/>
        <v>#DIV/0!</v>
      </c>
      <c r="R14" s="1">
        <v>0</v>
      </c>
      <c r="S14" s="3">
        <f t="shared" si="0"/>
        <v>0.36363636363636365</v>
      </c>
      <c r="T14" s="3">
        <f t="shared" si="1"/>
        <v>0.3</v>
      </c>
      <c r="U14" s="3">
        <f t="shared" si="2"/>
        <v>0.3</v>
      </c>
      <c r="V14" s="1"/>
    </row>
    <row r="15" spans="1:22" x14ac:dyDescent="0.25">
      <c r="A15" t="s">
        <v>5</v>
      </c>
      <c r="B15" t="s">
        <v>29</v>
      </c>
      <c r="C15" t="str">
        <f t="shared" si="3"/>
        <v>Milder, Cole</v>
      </c>
      <c r="D15" s="1">
        <v>80</v>
      </c>
      <c r="E15" s="1">
        <v>27</v>
      </c>
      <c r="F15" s="1">
        <v>24</v>
      </c>
      <c r="G15" s="1">
        <f t="shared" si="4"/>
        <v>18</v>
      </c>
      <c r="H15" s="1">
        <v>5</v>
      </c>
      <c r="I15" s="1">
        <v>0</v>
      </c>
      <c r="J15" s="1">
        <v>1</v>
      </c>
      <c r="K15" s="1">
        <v>19</v>
      </c>
      <c r="L15" s="1">
        <v>0</v>
      </c>
      <c r="M15" s="1">
        <v>20</v>
      </c>
      <c r="N15" s="1">
        <v>12</v>
      </c>
      <c r="O15" s="1">
        <v>5</v>
      </c>
      <c r="P15" s="1">
        <v>7</v>
      </c>
      <c r="Q15" s="9">
        <f t="shared" si="5"/>
        <v>0.7142857142857143</v>
      </c>
      <c r="R15" s="1">
        <v>0</v>
      </c>
      <c r="S15" s="3">
        <f t="shared" si="0"/>
        <v>0.44</v>
      </c>
      <c r="T15" s="3">
        <f t="shared" si="1"/>
        <v>0.4</v>
      </c>
      <c r="U15" s="3">
        <f t="shared" si="2"/>
        <v>0.3</v>
      </c>
      <c r="V15" s="1"/>
    </row>
    <row r="16" spans="1:22" x14ac:dyDescent="0.25">
      <c r="A16" t="s">
        <v>10</v>
      </c>
      <c r="B16" t="s">
        <v>34</v>
      </c>
      <c r="C16" t="str">
        <f t="shared" si="3"/>
        <v>Parker, Ben</v>
      </c>
      <c r="D16" s="1">
        <v>12</v>
      </c>
      <c r="E16" s="1">
        <v>4</v>
      </c>
      <c r="F16" s="1">
        <v>3</v>
      </c>
      <c r="G16" s="1">
        <f t="shared" si="4"/>
        <v>3</v>
      </c>
      <c r="H16" s="1">
        <v>0</v>
      </c>
      <c r="I16" s="1">
        <v>0</v>
      </c>
      <c r="J16" s="1">
        <v>0</v>
      </c>
      <c r="K16" s="1">
        <v>2</v>
      </c>
      <c r="L16" s="1">
        <v>0</v>
      </c>
      <c r="M16" s="1">
        <v>2</v>
      </c>
      <c r="N16" s="1">
        <v>4</v>
      </c>
      <c r="O16" s="1">
        <v>0</v>
      </c>
      <c r="P16" s="1">
        <v>0</v>
      </c>
      <c r="Q16" s="9" t="e">
        <f t="shared" si="5"/>
        <v>#DIV/0!</v>
      </c>
      <c r="R16" s="1">
        <v>0</v>
      </c>
      <c r="S16" s="3">
        <f t="shared" si="0"/>
        <v>0.35714285714285715</v>
      </c>
      <c r="T16" s="3">
        <f t="shared" si="1"/>
        <v>0.25</v>
      </c>
      <c r="U16" s="3">
        <f t="shared" si="2"/>
        <v>0.25</v>
      </c>
      <c r="V16" s="1"/>
    </row>
    <row r="17" spans="1:22" x14ac:dyDescent="0.25">
      <c r="A17" t="s">
        <v>12</v>
      </c>
      <c r="B17" t="s">
        <v>37</v>
      </c>
      <c r="C17" t="str">
        <f t="shared" si="3"/>
        <v>Polfliet, Machlen</v>
      </c>
      <c r="D17" s="1">
        <v>4</v>
      </c>
      <c r="E17" s="1">
        <v>0</v>
      </c>
      <c r="F17" s="1">
        <v>2</v>
      </c>
      <c r="G17" s="1">
        <f t="shared" si="4"/>
        <v>1</v>
      </c>
      <c r="H17" s="1">
        <v>1</v>
      </c>
      <c r="I17" s="1">
        <v>0</v>
      </c>
      <c r="J17" s="1">
        <v>0</v>
      </c>
      <c r="K17" s="1">
        <v>1</v>
      </c>
      <c r="L17" s="1">
        <v>1</v>
      </c>
      <c r="M17" s="1">
        <v>1</v>
      </c>
      <c r="N17" s="1">
        <v>1</v>
      </c>
      <c r="O17" s="1">
        <v>0</v>
      </c>
      <c r="P17" s="1">
        <v>0</v>
      </c>
      <c r="Q17" s="9" t="e">
        <f t="shared" si="5"/>
        <v>#DIV/0!</v>
      </c>
      <c r="R17" s="1">
        <v>2</v>
      </c>
      <c r="S17" s="3">
        <f t="shared" si="0"/>
        <v>0.7142857142857143</v>
      </c>
      <c r="T17" s="3">
        <f t="shared" si="1"/>
        <v>0.75</v>
      </c>
      <c r="U17" s="3">
        <f t="shared" si="2"/>
        <v>0.5</v>
      </c>
      <c r="V17" s="1"/>
    </row>
    <row r="18" spans="1:22" x14ac:dyDescent="0.25">
      <c r="A18" t="s">
        <v>7</v>
      </c>
      <c r="B18" t="s">
        <v>31</v>
      </c>
      <c r="C18" t="str">
        <f t="shared" si="3"/>
        <v>Pugh, Levi</v>
      </c>
      <c r="D18" s="1">
        <v>62</v>
      </c>
      <c r="E18" s="1">
        <v>13</v>
      </c>
      <c r="F18" s="1">
        <v>16</v>
      </c>
      <c r="G18" s="1">
        <f t="shared" si="4"/>
        <v>15</v>
      </c>
      <c r="H18" s="1">
        <v>1</v>
      </c>
      <c r="I18" s="1">
        <v>0</v>
      </c>
      <c r="J18" s="1">
        <v>0</v>
      </c>
      <c r="K18" s="1">
        <v>5</v>
      </c>
      <c r="L18" s="1">
        <v>2</v>
      </c>
      <c r="M18" s="1">
        <v>8</v>
      </c>
      <c r="N18" s="1">
        <v>11</v>
      </c>
      <c r="O18" s="1">
        <v>3</v>
      </c>
      <c r="P18" s="1">
        <v>6</v>
      </c>
      <c r="Q18" s="9">
        <f t="shared" si="5"/>
        <v>0.5</v>
      </c>
      <c r="R18" s="1">
        <v>3</v>
      </c>
      <c r="S18" s="3">
        <f t="shared" si="0"/>
        <v>0.36986301369863012</v>
      </c>
      <c r="T18" s="3">
        <f t="shared" si="1"/>
        <v>0.27419354838709675</v>
      </c>
      <c r="U18" s="3">
        <f t="shared" si="2"/>
        <v>0.25806451612903225</v>
      </c>
      <c r="V18" s="1"/>
    </row>
    <row r="19" spans="1:22" x14ac:dyDescent="0.25">
      <c r="A19" t="s">
        <v>48</v>
      </c>
      <c r="B19" t="s">
        <v>36</v>
      </c>
      <c r="C19" t="str">
        <f t="shared" si="3"/>
        <v>Regennitter, Riley</v>
      </c>
      <c r="D19" s="1">
        <v>14</v>
      </c>
      <c r="E19" s="1">
        <v>8</v>
      </c>
      <c r="F19" s="1">
        <v>2</v>
      </c>
      <c r="G19" s="1">
        <f t="shared" si="4"/>
        <v>2</v>
      </c>
      <c r="H19" s="1">
        <v>0</v>
      </c>
      <c r="I19" s="1">
        <v>0</v>
      </c>
      <c r="J19" s="1">
        <v>0</v>
      </c>
      <c r="K19" s="1">
        <v>2</v>
      </c>
      <c r="L19" s="1">
        <v>0</v>
      </c>
      <c r="M19" s="1">
        <v>6</v>
      </c>
      <c r="N19" s="1">
        <v>1</v>
      </c>
      <c r="O19" s="1">
        <v>1</v>
      </c>
      <c r="P19" s="1">
        <v>1</v>
      </c>
      <c r="Q19" s="9">
        <f t="shared" si="5"/>
        <v>1</v>
      </c>
      <c r="R19" s="1">
        <v>0</v>
      </c>
      <c r="S19" s="3">
        <f t="shared" si="0"/>
        <v>0.4</v>
      </c>
      <c r="T19" s="3">
        <f t="shared" si="1"/>
        <v>0.14285714285714285</v>
      </c>
      <c r="U19" s="3">
        <f t="shared" si="2"/>
        <v>0.14285714285714285</v>
      </c>
      <c r="V19" s="1"/>
    </row>
    <row r="20" spans="1:22" x14ac:dyDescent="0.25">
      <c r="A20" t="s">
        <v>1</v>
      </c>
      <c r="B20" t="s">
        <v>24</v>
      </c>
      <c r="C20" t="str">
        <f t="shared" si="3"/>
        <v>Reyhons, Travis</v>
      </c>
      <c r="D20" s="1">
        <v>139</v>
      </c>
      <c r="E20" s="1">
        <v>48</v>
      </c>
      <c r="F20" s="1">
        <v>50</v>
      </c>
      <c r="G20" s="1">
        <f t="shared" si="4"/>
        <v>39</v>
      </c>
      <c r="H20" s="1">
        <v>6</v>
      </c>
      <c r="I20" s="1">
        <v>3</v>
      </c>
      <c r="J20" s="1">
        <v>2</v>
      </c>
      <c r="K20" s="1">
        <v>31</v>
      </c>
      <c r="L20" s="1">
        <v>6</v>
      </c>
      <c r="M20" s="1">
        <v>19</v>
      </c>
      <c r="N20" s="1">
        <v>36</v>
      </c>
      <c r="O20" s="1">
        <v>26</v>
      </c>
      <c r="P20" s="1">
        <v>27</v>
      </c>
      <c r="Q20" s="9">
        <f t="shared" si="5"/>
        <v>0.96296296296296291</v>
      </c>
      <c r="R20" s="1">
        <v>3</v>
      </c>
      <c r="S20" s="3">
        <f t="shared" si="0"/>
        <v>0.44720496894409939</v>
      </c>
      <c r="T20" s="3">
        <f t="shared" si="1"/>
        <v>0.48920863309352519</v>
      </c>
      <c r="U20" s="3">
        <f t="shared" si="2"/>
        <v>0.35971223021582732</v>
      </c>
      <c r="V20" s="1"/>
    </row>
    <row r="21" spans="1:22" x14ac:dyDescent="0.25">
      <c r="A21" t="s">
        <v>15</v>
      </c>
      <c r="B21" t="s">
        <v>40</v>
      </c>
      <c r="C21" t="str">
        <f t="shared" si="3"/>
        <v>Roggeveen, Jack</v>
      </c>
      <c r="D21" s="1">
        <v>0</v>
      </c>
      <c r="E21" s="1">
        <v>0</v>
      </c>
      <c r="F21" s="1">
        <v>0</v>
      </c>
      <c r="G21" s="1">
        <f t="shared" si="4"/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9">
        <f t="shared" si="5"/>
        <v>0</v>
      </c>
      <c r="R21" s="1">
        <v>0</v>
      </c>
      <c r="S21" s="3" t="e">
        <f t="shared" si="0"/>
        <v>#DIV/0!</v>
      </c>
      <c r="T21" s="3" t="e">
        <f t="shared" si="1"/>
        <v>#DIV/0!</v>
      </c>
      <c r="U21" s="3" t="e">
        <f t="shared" si="2"/>
        <v>#DIV/0!</v>
      </c>
      <c r="V21" s="1"/>
    </row>
    <row r="22" spans="1:22" x14ac:dyDescent="0.25">
      <c r="A22" t="s">
        <v>65</v>
      </c>
      <c r="B22" t="s">
        <v>66</v>
      </c>
      <c r="C22" t="str">
        <f t="shared" si="3"/>
        <v>Sass, Caleb</v>
      </c>
      <c r="D22" s="1">
        <v>116</v>
      </c>
      <c r="E22" s="1">
        <v>58</v>
      </c>
      <c r="F22" s="1">
        <v>49</v>
      </c>
      <c r="G22" s="1">
        <f t="shared" si="4"/>
        <v>36</v>
      </c>
      <c r="H22" s="1">
        <v>11</v>
      </c>
      <c r="I22" s="1">
        <v>0</v>
      </c>
      <c r="J22" s="1">
        <v>2</v>
      </c>
      <c r="K22" s="1">
        <v>21</v>
      </c>
      <c r="L22" s="1">
        <v>1</v>
      </c>
      <c r="M22" s="1">
        <v>24</v>
      </c>
      <c r="N22" s="1">
        <v>12</v>
      </c>
      <c r="O22" s="1">
        <v>27</v>
      </c>
      <c r="P22" s="1">
        <v>32</v>
      </c>
      <c r="Q22" s="9">
        <f t="shared" si="5"/>
        <v>0.84375</v>
      </c>
      <c r="R22" s="1">
        <v>11</v>
      </c>
      <c r="S22" s="3">
        <f t="shared" si="0"/>
        <v>0.55629139072847678</v>
      </c>
      <c r="T22" s="3">
        <f t="shared" si="1"/>
        <v>0.56896551724137934</v>
      </c>
      <c r="U22" s="3">
        <f t="shared" si="2"/>
        <v>0.42241379310344829</v>
      </c>
      <c r="V22" s="1"/>
    </row>
    <row r="23" spans="1:22" x14ac:dyDescent="0.25">
      <c r="A23" t="s">
        <v>3</v>
      </c>
      <c r="B23" t="s">
        <v>27</v>
      </c>
      <c r="C23" t="str">
        <f t="shared" si="3"/>
        <v>Schnoebelen, Joey</v>
      </c>
      <c r="D23" s="1">
        <v>117</v>
      </c>
      <c r="E23" s="1">
        <v>21</v>
      </c>
      <c r="F23" s="1">
        <v>37</v>
      </c>
      <c r="G23" s="1">
        <f t="shared" si="4"/>
        <v>31</v>
      </c>
      <c r="H23" s="1">
        <v>5</v>
      </c>
      <c r="I23" s="1">
        <v>0</v>
      </c>
      <c r="J23" s="1">
        <v>1</v>
      </c>
      <c r="K23" s="1">
        <v>13</v>
      </c>
      <c r="L23" s="1">
        <v>2</v>
      </c>
      <c r="M23" s="1">
        <v>7</v>
      </c>
      <c r="N23" s="1">
        <v>3</v>
      </c>
      <c r="O23" s="1">
        <v>9</v>
      </c>
      <c r="P23" s="1">
        <v>10</v>
      </c>
      <c r="Q23" s="9">
        <f t="shared" si="5"/>
        <v>0.9</v>
      </c>
      <c r="R23" s="1">
        <v>8</v>
      </c>
      <c r="S23" s="3">
        <f t="shared" si="0"/>
        <v>0.39393939393939392</v>
      </c>
      <c r="T23" s="3">
        <f t="shared" si="1"/>
        <v>0.38461538461538464</v>
      </c>
      <c r="U23" s="3">
        <f t="shared" si="2"/>
        <v>0.31623931623931623</v>
      </c>
    </row>
    <row r="24" spans="1:22" x14ac:dyDescent="0.25">
      <c r="A24" t="s">
        <v>13</v>
      </c>
      <c r="B24" t="s">
        <v>38</v>
      </c>
      <c r="C24" t="str">
        <f t="shared" si="3"/>
        <v>Slauson, Tanner</v>
      </c>
      <c r="D24" s="1">
        <v>1</v>
      </c>
      <c r="E24" s="1">
        <v>0</v>
      </c>
      <c r="F24" s="1">
        <v>1</v>
      </c>
      <c r="G24" s="1">
        <f t="shared" si="4"/>
        <v>0</v>
      </c>
      <c r="H24" s="1">
        <v>1</v>
      </c>
      <c r="I24" s="1">
        <v>0</v>
      </c>
      <c r="J24" s="1">
        <v>0</v>
      </c>
      <c r="K24" s="1">
        <v>2</v>
      </c>
      <c r="L24" s="1">
        <v>0</v>
      </c>
      <c r="M24" s="1">
        <v>3</v>
      </c>
      <c r="N24" s="1">
        <v>0</v>
      </c>
      <c r="O24" s="1">
        <v>0</v>
      </c>
      <c r="P24" s="1">
        <v>0</v>
      </c>
      <c r="Q24" s="9" t="e">
        <f t="shared" si="5"/>
        <v>#DIV/0!</v>
      </c>
      <c r="R24" s="1">
        <v>0</v>
      </c>
      <c r="S24" s="3">
        <f t="shared" si="0"/>
        <v>1</v>
      </c>
      <c r="T24" s="3">
        <f t="shared" si="1"/>
        <v>2</v>
      </c>
      <c r="U24" s="3">
        <f t="shared" si="2"/>
        <v>1</v>
      </c>
    </row>
    <row r="25" spans="1:22" x14ac:dyDescent="0.25">
      <c r="A25" t="s">
        <v>19</v>
      </c>
      <c r="B25" t="s">
        <v>34</v>
      </c>
      <c r="C25" t="str">
        <f t="shared" si="3"/>
        <v>Steve, Ben</v>
      </c>
      <c r="D25" s="1">
        <v>0</v>
      </c>
      <c r="E25" s="1">
        <v>4</v>
      </c>
      <c r="F25" s="1">
        <v>0</v>
      </c>
      <c r="G25" s="1">
        <f t="shared" si="4"/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2</v>
      </c>
      <c r="P25" s="1">
        <v>2</v>
      </c>
      <c r="Q25" s="9">
        <f t="shared" si="5"/>
        <v>1</v>
      </c>
      <c r="R25" s="1">
        <v>0</v>
      </c>
      <c r="S25" s="3" t="e">
        <f t="shared" si="0"/>
        <v>#DIV/0!</v>
      </c>
      <c r="T25" s="3" t="e">
        <f t="shared" si="1"/>
        <v>#DIV/0!</v>
      </c>
      <c r="U25" s="3" t="e">
        <f t="shared" si="2"/>
        <v>#DIV/0!</v>
      </c>
    </row>
    <row r="26" spans="1:22" x14ac:dyDescent="0.25">
      <c r="A26" t="s">
        <v>2</v>
      </c>
      <c r="B26" t="s">
        <v>25</v>
      </c>
      <c r="C26" t="str">
        <f t="shared" si="3"/>
        <v>Stone, Zach</v>
      </c>
      <c r="D26" s="1">
        <v>131</v>
      </c>
      <c r="E26" s="1">
        <v>17</v>
      </c>
      <c r="F26" s="1">
        <v>50</v>
      </c>
      <c r="G26" s="1">
        <f t="shared" si="4"/>
        <v>31</v>
      </c>
      <c r="H26" s="1">
        <v>13</v>
      </c>
      <c r="I26" s="1">
        <v>2</v>
      </c>
      <c r="J26" s="1">
        <v>4</v>
      </c>
      <c r="K26" s="1">
        <v>40</v>
      </c>
      <c r="L26" s="1">
        <v>4</v>
      </c>
      <c r="M26" s="1">
        <v>19</v>
      </c>
      <c r="N26" s="1">
        <v>30</v>
      </c>
      <c r="O26" s="1">
        <v>8</v>
      </c>
      <c r="P26" s="1">
        <v>9</v>
      </c>
      <c r="Q26" s="9">
        <f t="shared" si="5"/>
        <v>0.88888888888888884</v>
      </c>
      <c r="R26" s="1">
        <v>2</v>
      </c>
      <c r="S26" s="3">
        <f t="shared" si="0"/>
        <v>0.46710526315789475</v>
      </c>
      <c r="T26" s="3">
        <f t="shared" si="1"/>
        <v>0.60305343511450382</v>
      </c>
      <c r="U26" s="3">
        <f t="shared" si="2"/>
        <v>0.38167938931297712</v>
      </c>
    </row>
    <row r="27" spans="1:22" x14ac:dyDescent="0.25">
      <c r="A27" t="s">
        <v>20</v>
      </c>
      <c r="B27" t="s">
        <v>44</v>
      </c>
      <c r="C27" t="str">
        <f t="shared" si="3"/>
        <v>Threlkeld-Wiegand, Ry</v>
      </c>
      <c r="D27" s="1">
        <v>0</v>
      </c>
      <c r="E27" s="1">
        <v>0</v>
      </c>
      <c r="F27" s="1">
        <v>0</v>
      </c>
      <c r="G27" s="1">
        <f t="shared" si="4"/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9" t="e">
        <f t="shared" si="5"/>
        <v>#DIV/0!</v>
      </c>
      <c r="R27" s="1">
        <v>0</v>
      </c>
      <c r="S27" s="3" t="e">
        <f t="shared" si="0"/>
        <v>#DIV/0!</v>
      </c>
      <c r="T27" s="3" t="e">
        <f t="shared" si="1"/>
        <v>#DIV/0!</v>
      </c>
      <c r="U27" s="3" t="e">
        <f t="shared" si="2"/>
        <v>#DIV/0!</v>
      </c>
    </row>
    <row r="28" spans="1:22" x14ac:dyDescent="0.25">
      <c r="A28" t="s">
        <v>18</v>
      </c>
      <c r="B28" t="s">
        <v>43</v>
      </c>
      <c r="C28" t="str">
        <f t="shared" si="3"/>
        <v>Villhauer, Roman</v>
      </c>
      <c r="D28" s="1">
        <v>1</v>
      </c>
      <c r="E28" s="1">
        <v>1</v>
      </c>
      <c r="F28" s="1">
        <v>0</v>
      </c>
      <c r="G28" s="1">
        <f t="shared" si="4"/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9" t="e">
        <f t="shared" si="5"/>
        <v>#DIV/0!</v>
      </c>
      <c r="R28" s="1">
        <v>0</v>
      </c>
      <c r="S28" s="3">
        <f t="shared" si="0"/>
        <v>0</v>
      </c>
      <c r="T28" s="3">
        <f t="shared" si="1"/>
        <v>0</v>
      </c>
      <c r="U28" s="3">
        <f t="shared" si="2"/>
        <v>0</v>
      </c>
    </row>
    <row r="29" spans="1:22" s="12" customFormat="1" x14ac:dyDescent="0.25">
      <c r="A29" s="2" t="s">
        <v>110</v>
      </c>
      <c r="D29" s="12">
        <f t="shared" ref="D29:G29" si="6">SUM(D3:D28)</f>
        <v>1154</v>
      </c>
      <c r="E29" s="12">
        <f t="shared" si="6"/>
        <v>303</v>
      </c>
      <c r="F29" s="12">
        <f t="shared" si="6"/>
        <v>360</v>
      </c>
      <c r="G29" s="12">
        <f t="shared" si="6"/>
        <v>274</v>
      </c>
      <c r="H29" s="12">
        <f t="shared" ref="H29:P29" si="7">SUM(H3:H28)</f>
        <v>61</v>
      </c>
      <c r="I29" s="12">
        <f t="shared" si="7"/>
        <v>9</v>
      </c>
      <c r="J29" s="12">
        <f t="shared" si="7"/>
        <v>16</v>
      </c>
      <c r="K29" s="12">
        <f t="shared" si="7"/>
        <v>249</v>
      </c>
      <c r="L29" s="12">
        <f t="shared" si="7"/>
        <v>32</v>
      </c>
      <c r="M29" s="12">
        <f t="shared" si="7"/>
        <v>186</v>
      </c>
      <c r="N29" s="12">
        <f t="shared" si="7"/>
        <v>239</v>
      </c>
      <c r="O29" s="12">
        <f t="shared" si="7"/>
        <v>111</v>
      </c>
      <c r="P29" s="12">
        <f t="shared" si="7"/>
        <v>131</v>
      </c>
      <c r="Q29" s="21">
        <f t="shared" si="5"/>
        <v>0.84732824427480913</v>
      </c>
      <c r="R29" s="12">
        <f>SUM(R3:R28)</f>
        <v>40</v>
      </c>
      <c r="S29" s="19">
        <f t="shared" si="0"/>
        <v>0.4246376811594203</v>
      </c>
      <c r="T29" s="19">
        <f t="shared" si="1"/>
        <v>0.42201039861351819</v>
      </c>
      <c r="U29" s="19">
        <f t="shared" si="2"/>
        <v>0.31195840554592719</v>
      </c>
      <c r="V29" s="20">
        <f>E29/($F$45+$G$45)</f>
        <v>7.3902439024390247</v>
      </c>
    </row>
    <row r="30" spans="1:22" x14ac:dyDescent="0.25">
      <c r="V30" s="1"/>
    </row>
    <row r="31" spans="1:22" ht="30.75" x14ac:dyDescent="0.3">
      <c r="A31" s="5" t="s">
        <v>67</v>
      </c>
      <c r="D31" s="12" t="s">
        <v>69</v>
      </c>
      <c r="E31" s="12" t="s">
        <v>70</v>
      </c>
      <c r="F31" s="12" t="s">
        <v>71</v>
      </c>
      <c r="G31" s="12" t="s">
        <v>72</v>
      </c>
      <c r="H31" s="12" t="s">
        <v>73</v>
      </c>
      <c r="I31" s="12" t="s">
        <v>74</v>
      </c>
      <c r="J31" s="12" t="s">
        <v>75</v>
      </c>
      <c r="K31" s="12" t="s">
        <v>76</v>
      </c>
      <c r="L31" s="12" t="s">
        <v>82</v>
      </c>
      <c r="M31" s="12" t="s">
        <v>77</v>
      </c>
      <c r="N31" s="12" t="s">
        <v>57</v>
      </c>
      <c r="O31" s="12" t="s">
        <v>78</v>
      </c>
      <c r="P31" s="12" t="s">
        <v>79</v>
      </c>
      <c r="Q31" s="12" t="s">
        <v>80</v>
      </c>
      <c r="R31" s="12" t="s">
        <v>81</v>
      </c>
      <c r="T31" s="1"/>
      <c r="V31" s="70" t="s">
        <v>539</v>
      </c>
    </row>
    <row r="32" spans="1:22" x14ac:dyDescent="0.25">
      <c r="A32" t="s">
        <v>8</v>
      </c>
      <c r="B32" t="s">
        <v>32</v>
      </c>
      <c r="C32" t="str">
        <f t="shared" ref="C32:C44" si="8">+A32&amp;", "&amp;B32</f>
        <v>Dykes, Jacob</v>
      </c>
      <c r="D32" s="1">
        <v>2</v>
      </c>
      <c r="E32" s="1">
        <v>7</v>
      </c>
      <c r="F32" s="1">
        <v>1</v>
      </c>
      <c r="G32" s="1">
        <v>2</v>
      </c>
      <c r="H32" s="30">
        <v>14.33</v>
      </c>
      <c r="I32" s="1">
        <v>0</v>
      </c>
      <c r="J32" s="1">
        <v>10</v>
      </c>
      <c r="K32" s="1">
        <v>19</v>
      </c>
      <c r="L32" s="1">
        <v>13</v>
      </c>
      <c r="M32" s="8">
        <f>(L32/H32)*7</f>
        <v>6.3503140265177951</v>
      </c>
      <c r="N32" s="1">
        <v>8</v>
      </c>
      <c r="O32" s="1">
        <v>6</v>
      </c>
      <c r="P32" s="1">
        <v>9</v>
      </c>
      <c r="Q32" s="1">
        <v>57</v>
      </c>
      <c r="R32" s="3">
        <f t="shared" ref="R32:R45" si="9">J32/Q32</f>
        <v>0.17543859649122806</v>
      </c>
      <c r="T32" s="1"/>
    </row>
    <row r="33" spans="1:22" x14ac:dyDescent="0.25">
      <c r="A33" t="s">
        <v>9</v>
      </c>
      <c r="B33" t="s">
        <v>33</v>
      </c>
      <c r="C33" t="str">
        <f t="shared" si="8"/>
        <v>Frantz, Bryce</v>
      </c>
      <c r="D33" s="1">
        <v>6</v>
      </c>
      <c r="E33" s="1">
        <v>12</v>
      </c>
      <c r="F33" s="1">
        <v>4</v>
      </c>
      <c r="G33" s="1">
        <v>1</v>
      </c>
      <c r="H33" s="30">
        <v>42.33</v>
      </c>
      <c r="I33" s="1">
        <v>3</v>
      </c>
      <c r="J33" s="1">
        <v>40</v>
      </c>
      <c r="K33" s="1">
        <v>22</v>
      </c>
      <c r="L33" s="1">
        <v>16</v>
      </c>
      <c r="M33" s="8">
        <f t="shared" ref="M33:M45" si="10">(L33/H33)*7</f>
        <v>2.6458776281596976</v>
      </c>
      <c r="N33" s="1">
        <v>20</v>
      </c>
      <c r="O33" s="1">
        <v>4</v>
      </c>
      <c r="P33" s="1">
        <v>46</v>
      </c>
      <c r="Q33" s="1">
        <v>172</v>
      </c>
      <c r="R33" s="3">
        <f t="shared" si="9"/>
        <v>0.23255813953488372</v>
      </c>
      <c r="T33" s="1"/>
    </row>
    <row r="34" spans="1:22" x14ac:dyDescent="0.25">
      <c r="A34" t="s">
        <v>21</v>
      </c>
      <c r="B34" t="s">
        <v>45</v>
      </c>
      <c r="C34" t="str">
        <f t="shared" si="8"/>
        <v>Geerdes, Jim</v>
      </c>
      <c r="D34" s="1">
        <v>6</v>
      </c>
      <c r="E34" s="1">
        <v>11</v>
      </c>
      <c r="F34" s="1">
        <v>1</v>
      </c>
      <c r="G34" s="1">
        <v>2</v>
      </c>
      <c r="H34" s="30">
        <v>31</v>
      </c>
      <c r="I34" s="1">
        <v>0</v>
      </c>
      <c r="J34" s="1">
        <v>27</v>
      </c>
      <c r="K34" s="1">
        <v>28</v>
      </c>
      <c r="L34" s="1">
        <v>17</v>
      </c>
      <c r="M34" s="8">
        <f t="shared" si="10"/>
        <v>3.8387096774193545</v>
      </c>
      <c r="N34" s="1">
        <v>31</v>
      </c>
      <c r="O34" s="1">
        <v>5</v>
      </c>
      <c r="P34" s="1">
        <v>21</v>
      </c>
      <c r="Q34" s="1">
        <v>120</v>
      </c>
      <c r="R34" s="3">
        <f t="shared" si="9"/>
        <v>0.22500000000000001</v>
      </c>
      <c r="T34" s="1"/>
    </row>
    <row r="35" spans="1:22" x14ac:dyDescent="0.25">
      <c r="A35" t="s">
        <v>23</v>
      </c>
      <c r="B35" t="s">
        <v>47</v>
      </c>
      <c r="C35" t="str">
        <f t="shared" si="8"/>
        <v>Jones, Evan</v>
      </c>
      <c r="D35" s="1">
        <v>1</v>
      </c>
      <c r="E35" s="1">
        <v>4</v>
      </c>
      <c r="F35" s="1">
        <v>1</v>
      </c>
      <c r="G35" s="1">
        <v>0</v>
      </c>
      <c r="H35" s="30">
        <v>5.67</v>
      </c>
      <c r="I35" s="1">
        <v>0</v>
      </c>
      <c r="J35" s="1">
        <v>4</v>
      </c>
      <c r="K35" s="1">
        <v>4</v>
      </c>
      <c r="L35" s="1">
        <v>2</v>
      </c>
      <c r="M35" s="8">
        <f t="shared" si="10"/>
        <v>2.4691358024691357</v>
      </c>
      <c r="N35" s="1">
        <v>4</v>
      </c>
      <c r="O35" s="1">
        <v>2</v>
      </c>
      <c r="P35" s="1">
        <v>7</v>
      </c>
      <c r="Q35" s="1">
        <v>22</v>
      </c>
      <c r="R35" s="3">
        <f t="shared" si="9"/>
        <v>0.18181818181818182</v>
      </c>
      <c r="T35" s="1"/>
    </row>
    <row r="36" spans="1:22" x14ac:dyDescent="0.25">
      <c r="A36" t="s">
        <v>14</v>
      </c>
      <c r="B36" t="s">
        <v>39</v>
      </c>
      <c r="C36" t="str">
        <f t="shared" si="8"/>
        <v>Max, Quenton</v>
      </c>
      <c r="D36" s="1">
        <v>4</v>
      </c>
      <c r="E36" s="1">
        <v>15</v>
      </c>
      <c r="F36" s="1">
        <v>5</v>
      </c>
      <c r="G36" s="1">
        <v>1</v>
      </c>
      <c r="H36" s="30">
        <v>40.33</v>
      </c>
      <c r="I36" s="1">
        <v>1</v>
      </c>
      <c r="J36" s="1">
        <v>51</v>
      </c>
      <c r="K36" s="1">
        <v>29</v>
      </c>
      <c r="L36" s="1">
        <v>24</v>
      </c>
      <c r="M36" s="8">
        <f t="shared" si="10"/>
        <v>4.1656335234316888</v>
      </c>
      <c r="N36" s="1">
        <v>10</v>
      </c>
      <c r="O36" s="1">
        <v>5</v>
      </c>
      <c r="P36" s="1">
        <v>19</v>
      </c>
      <c r="Q36" s="1">
        <v>173</v>
      </c>
      <c r="R36" s="3">
        <f t="shared" si="9"/>
        <v>0.2947976878612717</v>
      </c>
      <c r="T36" s="1"/>
    </row>
    <row r="37" spans="1:22" x14ac:dyDescent="0.25">
      <c r="A37" t="s">
        <v>0</v>
      </c>
      <c r="B37" t="s">
        <v>26</v>
      </c>
      <c r="C37" t="str">
        <f t="shared" si="8"/>
        <v>McCleary, Brett</v>
      </c>
      <c r="D37" s="1">
        <v>9</v>
      </c>
      <c r="E37" s="1">
        <v>10</v>
      </c>
      <c r="F37" s="1">
        <v>5</v>
      </c>
      <c r="G37" s="1">
        <v>3</v>
      </c>
      <c r="H37" s="30">
        <v>47.33</v>
      </c>
      <c r="I37" s="1">
        <v>1</v>
      </c>
      <c r="J37" s="1">
        <v>31</v>
      </c>
      <c r="K37" s="1">
        <v>17</v>
      </c>
      <c r="L37" s="1">
        <v>9</v>
      </c>
      <c r="M37" s="8">
        <f t="shared" si="10"/>
        <v>1.3310796534967251</v>
      </c>
      <c r="N37" s="1">
        <v>21</v>
      </c>
      <c r="O37" s="1">
        <v>4</v>
      </c>
      <c r="P37" s="1">
        <v>68</v>
      </c>
      <c r="Q37" s="1">
        <v>167</v>
      </c>
      <c r="R37" s="3">
        <f t="shared" si="9"/>
        <v>0.18562874251497005</v>
      </c>
      <c r="T37" s="1"/>
    </row>
    <row r="38" spans="1:22" x14ac:dyDescent="0.25">
      <c r="A38" t="s">
        <v>12</v>
      </c>
      <c r="B38" t="s">
        <v>37</v>
      </c>
      <c r="C38" t="str">
        <f t="shared" si="8"/>
        <v>Polfliet, Machlen</v>
      </c>
      <c r="D38" s="1">
        <v>0</v>
      </c>
      <c r="E38" s="1">
        <v>2</v>
      </c>
      <c r="F38" s="1">
        <v>1</v>
      </c>
      <c r="G38" s="1">
        <v>0</v>
      </c>
      <c r="H38" s="30">
        <v>3</v>
      </c>
      <c r="I38" s="1">
        <v>0</v>
      </c>
      <c r="J38" s="1">
        <v>6</v>
      </c>
      <c r="K38" s="1">
        <v>3</v>
      </c>
      <c r="L38" s="1">
        <v>2</v>
      </c>
      <c r="M38" s="8">
        <f t="shared" si="10"/>
        <v>4.6666666666666661</v>
      </c>
      <c r="N38" s="1">
        <v>0</v>
      </c>
      <c r="O38" s="1">
        <v>1</v>
      </c>
      <c r="P38" s="1">
        <v>1</v>
      </c>
      <c r="Q38" s="1">
        <v>17</v>
      </c>
      <c r="R38" s="3">
        <f t="shared" si="9"/>
        <v>0.35294117647058826</v>
      </c>
      <c r="T38" s="1"/>
    </row>
    <row r="39" spans="1:22" x14ac:dyDescent="0.25">
      <c r="A39" t="s">
        <v>7</v>
      </c>
      <c r="B39" t="s">
        <v>31</v>
      </c>
      <c r="C39" t="str">
        <f t="shared" si="8"/>
        <v>Pugh, Levi</v>
      </c>
      <c r="D39" s="1">
        <v>0</v>
      </c>
      <c r="E39" s="1">
        <v>16</v>
      </c>
      <c r="F39" s="1">
        <v>2</v>
      </c>
      <c r="G39" s="1">
        <v>1</v>
      </c>
      <c r="H39" s="30">
        <v>27.67</v>
      </c>
      <c r="I39" s="1">
        <v>6</v>
      </c>
      <c r="J39" s="1">
        <v>21</v>
      </c>
      <c r="K39" s="1">
        <v>16</v>
      </c>
      <c r="L39" s="1">
        <v>8</v>
      </c>
      <c r="M39" s="8">
        <f t="shared" si="10"/>
        <v>2.0238525478857969</v>
      </c>
      <c r="N39" s="1">
        <v>17</v>
      </c>
      <c r="O39" s="1">
        <v>3</v>
      </c>
      <c r="P39" s="1">
        <v>32</v>
      </c>
      <c r="Q39" s="1">
        <v>104</v>
      </c>
      <c r="R39" s="3">
        <f t="shared" si="9"/>
        <v>0.20192307692307693</v>
      </c>
      <c r="T39" s="1"/>
    </row>
    <row r="40" spans="1:22" x14ac:dyDescent="0.25">
      <c r="A40" t="s">
        <v>48</v>
      </c>
      <c r="B40" t="s">
        <v>36</v>
      </c>
      <c r="C40" t="str">
        <f t="shared" si="8"/>
        <v>Regennitter, Riley</v>
      </c>
      <c r="D40" s="1">
        <v>8</v>
      </c>
      <c r="E40" s="1">
        <v>10</v>
      </c>
      <c r="F40" s="1">
        <v>5</v>
      </c>
      <c r="G40" s="1">
        <v>1</v>
      </c>
      <c r="H40" s="30">
        <v>43.67</v>
      </c>
      <c r="I40" s="1">
        <v>0</v>
      </c>
      <c r="J40" s="1">
        <v>48</v>
      </c>
      <c r="K40" s="1">
        <v>23</v>
      </c>
      <c r="L40" s="1">
        <v>12</v>
      </c>
      <c r="M40" s="8">
        <f t="shared" si="10"/>
        <v>1.9235172887565835</v>
      </c>
      <c r="N40" s="1">
        <v>14</v>
      </c>
      <c r="O40" s="1">
        <v>3</v>
      </c>
      <c r="P40" s="1">
        <v>22</v>
      </c>
      <c r="Q40" s="1">
        <v>183</v>
      </c>
      <c r="R40" s="3">
        <f t="shared" si="9"/>
        <v>0.26229508196721313</v>
      </c>
      <c r="T40" s="1"/>
      <c r="V40" s="1"/>
    </row>
    <row r="41" spans="1:22" x14ac:dyDescent="0.25">
      <c r="A41" t="s">
        <v>1</v>
      </c>
      <c r="B41" t="s">
        <v>24</v>
      </c>
      <c r="C41" t="str">
        <f t="shared" si="8"/>
        <v>Reyhons, Travis</v>
      </c>
      <c r="D41" s="1">
        <v>0</v>
      </c>
      <c r="E41" s="1">
        <v>1</v>
      </c>
      <c r="F41" s="1">
        <v>0</v>
      </c>
      <c r="G41" s="1">
        <v>0</v>
      </c>
      <c r="H41" s="30">
        <v>1.67</v>
      </c>
      <c r="I41" s="1">
        <v>0</v>
      </c>
      <c r="J41" s="1">
        <v>0</v>
      </c>
      <c r="K41" s="1">
        <v>1</v>
      </c>
      <c r="L41" s="1">
        <v>1</v>
      </c>
      <c r="M41" s="8">
        <f t="shared" si="10"/>
        <v>4.1916167664670665</v>
      </c>
      <c r="N41" s="1">
        <v>2</v>
      </c>
      <c r="O41" s="1">
        <v>2</v>
      </c>
      <c r="P41" s="1">
        <v>1</v>
      </c>
      <c r="Q41" s="1">
        <v>4</v>
      </c>
      <c r="R41" s="3">
        <f t="shared" si="9"/>
        <v>0</v>
      </c>
      <c r="T41" s="1"/>
      <c r="V41" s="1"/>
    </row>
    <row r="42" spans="1:22" x14ac:dyDescent="0.25">
      <c r="A42" t="str">
        <f>A27</f>
        <v>Threlkeld-Wiegand</v>
      </c>
      <c r="B42" t="s">
        <v>44</v>
      </c>
      <c r="C42" t="str">
        <f t="shared" si="8"/>
        <v>Threlkeld-Wiegand, Ry</v>
      </c>
      <c r="D42" s="1">
        <v>1</v>
      </c>
      <c r="E42" s="1">
        <v>1</v>
      </c>
      <c r="F42" s="1">
        <v>1</v>
      </c>
      <c r="G42" s="1">
        <v>0</v>
      </c>
      <c r="H42" s="30">
        <v>5.67</v>
      </c>
      <c r="I42" s="1">
        <v>0</v>
      </c>
      <c r="J42" s="1">
        <v>14</v>
      </c>
      <c r="K42" s="1">
        <v>7</v>
      </c>
      <c r="L42" s="1">
        <v>7</v>
      </c>
      <c r="M42" s="8">
        <f t="shared" si="10"/>
        <v>8.6419753086419746</v>
      </c>
      <c r="N42" s="1">
        <v>3</v>
      </c>
      <c r="O42" s="1">
        <v>0</v>
      </c>
      <c r="P42" s="1">
        <v>0</v>
      </c>
      <c r="Q42" s="1">
        <v>31</v>
      </c>
      <c r="R42" s="3">
        <f t="shared" si="9"/>
        <v>0.45161290322580644</v>
      </c>
      <c r="T42" s="1"/>
      <c r="V42" s="1"/>
    </row>
    <row r="43" spans="1:22" x14ac:dyDescent="0.25">
      <c r="A43" t="s">
        <v>2</v>
      </c>
      <c r="B43" t="s">
        <v>25</v>
      </c>
      <c r="C43" t="str">
        <f t="shared" si="8"/>
        <v>Stone, Zach</v>
      </c>
      <c r="D43" s="1">
        <v>0</v>
      </c>
      <c r="E43" s="1">
        <v>1</v>
      </c>
      <c r="F43" s="1">
        <v>0</v>
      </c>
      <c r="G43" s="1">
        <v>0</v>
      </c>
      <c r="H43" s="30">
        <v>0.67</v>
      </c>
      <c r="I43" s="1">
        <v>0</v>
      </c>
      <c r="J43" s="1">
        <v>1</v>
      </c>
      <c r="K43" s="1">
        <v>3</v>
      </c>
      <c r="L43" s="1">
        <v>3</v>
      </c>
      <c r="M43" s="8">
        <f t="shared" si="10"/>
        <v>31.343283582089548</v>
      </c>
      <c r="N43" s="1">
        <v>4</v>
      </c>
      <c r="O43" s="1">
        <v>0</v>
      </c>
      <c r="P43" s="1">
        <v>2</v>
      </c>
      <c r="Q43" s="1">
        <v>3</v>
      </c>
      <c r="R43" s="3">
        <f t="shared" si="9"/>
        <v>0.33333333333333331</v>
      </c>
      <c r="T43" s="1"/>
    </row>
    <row r="44" spans="1:22" x14ac:dyDescent="0.25">
      <c r="A44" t="s">
        <v>18</v>
      </c>
      <c r="B44" t="s">
        <v>43</v>
      </c>
      <c r="C44" t="str">
        <f t="shared" si="8"/>
        <v>Villhauer, Roman</v>
      </c>
      <c r="D44" s="1">
        <v>5</v>
      </c>
      <c r="E44" s="1">
        <v>7</v>
      </c>
      <c r="F44" s="1">
        <v>3</v>
      </c>
      <c r="G44" s="1">
        <v>1</v>
      </c>
      <c r="H44" s="30">
        <v>16.329999999999998</v>
      </c>
      <c r="I44" s="1">
        <v>0</v>
      </c>
      <c r="J44" s="1">
        <v>23</v>
      </c>
      <c r="K44" s="1">
        <v>22</v>
      </c>
      <c r="L44" s="1">
        <v>20</v>
      </c>
      <c r="M44" s="8">
        <f t="shared" si="10"/>
        <v>8.5731781996325775</v>
      </c>
      <c r="N44" s="1">
        <v>17</v>
      </c>
      <c r="O44" s="1">
        <v>1</v>
      </c>
      <c r="P44" s="1">
        <v>15</v>
      </c>
      <c r="Q44" s="1">
        <v>72</v>
      </c>
      <c r="R44" s="3">
        <f t="shared" si="9"/>
        <v>0.31944444444444442</v>
      </c>
      <c r="T44" s="1"/>
    </row>
    <row r="45" spans="1:22" s="4" customFormat="1" x14ac:dyDescent="0.25">
      <c r="A45" s="2" t="s">
        <v>110</v>
      </c>
      <c r="D45" s="12">
        <f t="shared" ref="D45" si="11">SUM(D32:D44)</f>
        <v>42</v>
      </c>
      <c r="E45" s="12">
        <f t="shared" ref="E45" si="12">SUM(E32:E44)</f>
        <v>97</v>
      </c>
      <c r="F45" s="12">
        <f t="shared" ref="F45:L45" si="13">SUM(F32:F44)</f>
        <v>29</v>
      </c>
      <c r="G45" s="12">
        <f t="shared" si="13"/>
        <v>12</v>
      </c>
      <c r="H45" s="31">
        <f t="shared" si="13"/>
        <v>279.67000000000007</v>
      </c>
      <c r="I45" s="12">
        <f t="shared" si="13"/>
        <v>11</v>
      </c>
      <c r="J45" s="12">
        <f t="shared" si="13"/>
        <v>276</v>
      </c>
      <c r="K45" s="12">
        <f t="shared" si="13"/>
        <v>194</v>
      </c>
      <c r="L45" s="12">
        <f t="shared" si="13"/>
        <v>134</v>
      </c>
      <c r="M45" s="20">
        <f t="shared" si="10"/>
        <v>3.3539528730289261</v>
      </c>
      <c r="N45" s="12">
        <f>SUM(N32:N44)</f>
        <v>151</v>
      </c>
      <c r="O45" s="12">
        <f>SUM(O32:O44)</f>
        <v>36</v>
      </c>
      <c r="P45" s="12">
        <f>SUM(P32:P44)</f>
        <v>243</v>
      </c>
      <c r="Q45" s="12">
        <f>SUM(Q32:Q44)</f>
        <v>1125</v>
      </c>
      <c r="R45" s="19">
        <f t="shared" si="9"/>
        <v>0.24533333333333332</v>
      </c>
      <c r="V45" s="20">
        <f>H45/($F$45+$G$45)</f>
        <v>6.8212195121951238</v>
      </c>
    </row>
    <row r="47" spans="1:22" ht="45.75" x14ac:dyDescent="0.3">
      <c r="A47" s="5" t="s">
        <v>83</v>
      </c>
      <c r="D47" s="1" t="s">
        <v>84</v>
      </c>
      <c r="E47" s="1" t="s">
        <v>85</v>
      </c>
      <c r="F47" s="1" t="s">
        <v>86</v>
      </c>
      <c r="G47" s="1" t="s">
        <v>87</v>
      </c>
      <c r="H47" s="1" t="s">
        <v>88</v>
      </c>
      <c r="I47" s="1" t="s">
        <v>89</v>
      </c>
      <c r="J47" s="1" t="s">
        <v>60</v>
      </c>
      <c r="K47" s="6" t="s">
        <v>90</v>
      </c>
    </row>
    <row r="48" spans="1:22" x14ac:dyDescent="0.25">
      <c r="A48" t="s">
        <v>6</v>
      </c>
      <c r="B48" t="s">
        <v>30</v>
      </c>
      <c r="C48" t="str">
        <f t="shared" ref="C48:C73" si="14">+A48&amp;", "&amp;B48</f>
        <v>Africa, Dillon</v>
      </c>
      <c r="D48" s="1">
        <v>1</v>
      </c>
      <c r="E48" s="1">
        <v>66</v>
      </c>
      <c r="F48" s="1">
        <v>1</v>
      </c>
      <c r="G48" s="1">
        <v>68</v>
      </c>
      <c r="H48" s="3">
        <f>(D48+E48)/G48</f>
        <v>0.98529411764705888</v>
      </c>
      <c r="I48" s="1"/>
      <c r="J48" s="1"/>
    </row>
    <row r="49" spans="1:11" x14ac:dyDescent="0.25">
      <c r="A49" t="s">
        <v>16</v>
      </c>
      <c r="B49" t="s">
        <v>41</v>
      </c>
      <c r="C49" t="str">
        <f t="shared" si="14"/>
        <v>Bormann, Lance</v>
      </c>
      <c r="D49" s="1">
        <v>2</v>
      </c>
      <c r="E49" s="1">
        <v>2</v>
      </c>
      <c r="F49" s="1">
        <v>0</v>
      </c>
      <c r="G49" s="1">
        <v>4</v>
      </c>
      <c r="H49" s="3">
        <f t="shared" ref="H49:H53" si="15">(D49+E49)/G49</f>
        <v>1</v>
      </c>
      <c r="I49" s="1"/>
      <c r="J49" s="1"/>
    </row>
    <row r="50" spans="1:11" x14ac:dyDescent="0.25">
      <c r="A50" t="s">
        <v>4</v>
      </c>
      <c r="B50" t="s">
        <v>28</v>
      </c>
      <c r="C50" t="str">
        <f t="shared" si="14"/>
        <v>Deshler, Dylan</v>
      </c>
      <c r="D50" s="1">
        <v>2</v>
      </c>
      <c r="E50" s="1">
        <v>36</v>
      </c>
      <c r="F50" s="1">
        <v>7</v>
      </c>
      <c r="G50" s="1">
        <v>45</v>
      </c>
      <c r="H50" s="3">
        <f t="shared" si="15"/>
        <v>0.84444444444444444</v>
      </c>
      <c r="I50" s="1"/>
      <c r="J50" s="1"/>
      <c r="K50" s="7"/>
    </row>
    <row r="51" spans="1:11" x14ac:dyDescent="0.25">
      <c r="A51" t="s">
        <v>8</v>
      </c>
      <c r="B51" t="s">
        <v>32</v>
      </c>
      <c r="C51" t="str">
        <f t="shared" si="14"/>
        <v>Dykes, Jacob</v>
      </c>
      <c r="D51" s="1">
        <v>3</v>
      </c>
      <c r="E51" s="1">
        <v>58</v>
      </c>
      <c r="F51" s="1">
        <v>0</v>
      </c>
      <c r="G51" s="1">
        <v>61</v>
      </c>
      <c r="H51" s="3">
        <f t="shared" si="15"/>
        <v>1</v>
      </c>
      <c r="I51" s="1"/>
      <c r="J51" s="1"/>
    </row>
    <row r="52" spans="1:11" x14ac:dyDescent="0.25">
      <c r="A52" t="s">
        <v>9</v>
      </c>
      <c r="B52" t="s">
        <v>33</v>
      </c>
      <c r="C52" t="str">
        <f t="shared" si="14"/>
        <v>Frantz, Bryce</v>
      </c>
      <c r="D52" s="1">
        <v>3</v>
      </c>
      <c r="E52" s="1">
        <v>33</v>
      </c>
      <c r="F52" s="1">
        <v>7</v>
      </c>
      <c r="G52" s="1">
        <v>43</v>
      </c>
      <c r="H52" s="3">
        <f t="shared" si="15"/>
        <v>0.83720930232558144</v>
      </c>
      <c r="I52" s="1"/>
      <c r="J52" s="1"/>
      <c r="K52" s="7"/>
    </row>
    <row r="53" spans="1:11" x14ac:dyDescent="0.25">
      <c r="A53" t="s">
        <v>21</v>
      </c>
      <c r="B53" t="s">
        <v>45</v>
      </c>
      <c r="C53" t="str">
        <f t="shared" si="14"/>
        <v>Geerdes, Jim</v>
      </c>
      <c r="D53" s="1">
        <v>5</v>
      </c>
      <c r="E53" s="1">
        <v>2</v>
      </c>
      <c r="F53" s="1">
        <v>2</v>
      </c>
      <c r="G53" s="1">
        <v>9</v>
      </c>
      <c r="H53" s="3">
        <f t="shared" si="15"/>
        <v>0.77777777777777779</v>
      </c>
      <c r="I53" s="1"/>
      <c r="J53" s="1"/>
      <c r="K53" s="7"/>
    </row>
    <row r="54" spans="1:11" x14ac:dyDescent="0.25">
      <c r="A54" t="s">
        <v>22</v>
      </c>
      <c r="B54" t="s">
        <v>46</v>
      </c>
      <c r="C54" t="str">
        <f t="shared" si="14"/>
        <v>Hook, Mik</v>
      </c>
      <c r="D54" s="1">
        <v>0</v>
      </c>
      <c r="E54" s="1">
        <v>0</v>
      </c>
      <c r="F54" s="1">
        <v>0</v>
      </c>
      <c r="G54" s="1">
        <v>0</v>
      </c>
      <c r="H54" s="3">
        <v>0</v>
      </c>
      <c r="I54" s="1"/>
      <c r="J54" s="1"/>
      <c r="K54" s="7"/>
    </row>
    <row r="55" spans="1:11" x14ac:dyDescent="0.25">
      <c r="A55" t="s">
        <v>23</v>
      </c>
      <c r="B55" t="s">
        <v>47</v>
      </c>
      <c r="C55" t="str">
        <f t="shared" si="14"/>
        <v>Jones, Evan</v>
      </c>
      <c r="D55" s="1">
        <v>0</v>
      </c>
      <c r="E55" s="1">
        <v>1</v>
      </c>
      <c r="F55" s="1">
        <v>0</v>
      </c>
      <c r="G55" s="1">
        <v>1</v>
      </c>
      <c r="H55" s="3">
        <f>(D55+E55)/G55</f>
        <v>1</v>
      </c>
      <c r="I55" s="1"/>
      <c r="J55" s="1"/>
    </row>
    <row r="56" spans="1:11" x14ac:dyDescent="0.25">
      <c r="A56" t="s">
        <v>17</v>
      </c>
      <c r="B56" t="s">
        <v>42</v>
      </c>
      <c r="C56" t="str">
        <f t="shared" si="14"/>
        <v>Lewers, Sam</v>
      </c>
      <c r="D56" s="1">
        <v>0</v>
      </c>
      <c r="E56" s="1">
        <v>0</v>
      </c>
      <c r="F56" s="1">
        <v>0</v>
      </c>
      <c r="G56" s="1">
        <v>0</v>
      </c>
      <c r="H56" s="3">
        <v>0</v>
      </c>
      <c r="I56" s="1"/>
      <c r="J56" s="1"/>
      <c r="K56" s="7"/>
    </row>
    <row r="57" spans="1:11" x14ac:dyDescent="0.25">
      <c r="A57" t="s">
        <v>14</v>
      </c>
      <c r="B57" t="s">
        <v>39</v>
      </c>
      <c r="C57" t="str">
        <f t="shared" si="14"/>
        <v>Max, Quenton</v>
      </c>
      <c r="D57" s="1">
        <v>18</v>
      </c>
      <c r="E57" s="1">
        <v>6</v>
      </c>
      <c r="F57" s="1">
        <v>3</v>
      </c>
      <c r="G57" s="1">
        <v>27</v>
      </c>
      <c r="H57" s="3">
        <f>(D57+E57)/G57</f>
        <v>0.88888888888888884</v>
      </c>
      <c r="I57" s="1"/>
      <c r="J57" s="1"/>
      <c r="K57" s="7"/>
    </row>
    <row r="58" spans="1:11" x14ac:dyDescent="0.25">
      <c r="A58" t="s">
        <v>0</v>
      </c>
      <c r="B58" t="s">
        <v>26</v>
      </c>
      <c r="C58" t="str">
        <f t="shared" si="14"/>
        <v>McCleary, Brett</v>
      </c>
      <c r="D58" s="1">
        <v>20</v>
      </c>
      <c r="E58" s="1">
        <v>183</v>
      </c>
      <c r="F58" s="1">
        <v>6</v>
      </c>
      <c r="G58" s="1">
        <v>209</v>
      </c>
      <c r="H58" s="3">
        <f>(D58+E58)/G58</f>
        <v>0.9712918660287081</v>
      </c>
      <c r="I58" s="1">
        <v>4</v>
      </c>
      <c r="J58" s="1">
        <v>19</v>
      </c>
      <c r="K58" s="7">
        <f>I58/(I58+J58)</f>
        <v>0.17391304347826086</v>
      </c>
    </row>
    <row r="59" spans="1:11" x14ac:dyDescent="0.25">
      <c r="A59" t="s">
        <v>11</v>
      </c>
      <c r="B59" t="s">
        <v>35</v>
      </c>
      <c r="C59" t="str">
        <f t="shared" si="14"/>
        <v>McComas, Liam</v>
      </c>
      <c r="D59" s="1">
        <v>0</v>
      </c>
      <c r="E59" s="1">
        <v>0</v>
      </c>
      <c r="F59" s="1">
        <v>0</v>
      </c>
      <c r="G59" s="1">
        <v>0</v>
      </c>
      <c r="H59" s="3">
        <v>0</v>
      </c>
      <c r="I59" s="1"/>
      <c r="J59" s="1"/>
      <c r="K59" s="7"/>
    </row>
    <row r="60" spans="1:11" x14ac:dyDescent="0.25">
      <c r="A60" t="s">
        <v>5</v>
      </c>
      <c r="B60" t="s">
        <v>29</v>
      </c>
      <c r="C60" t="str">
        <f t="shared" si="14"/>
        <v>Milder, Cole</v>
      </c>
      <c r="D60" s="1">
        <v>1</v>
      </c>
      <c r="E60" s="1">
        <v>46</v>
      </c>
      <c r="F60" s="1">
        <v>4</v>
      </c>
      <c r="G60" s="1">
        <v>51</v>
      </c>
      <c r="H60" s="3">
        <f>(D60+E60)/G60</f>
        <v>0.92156862745098034</v>
      </c>
      <c r="I60" s="1"/>
      <c r="J60" s="1"/>
      <c r="K60" s="7"/>
    </row>
    <row r="61" spans="1:11" x14ac:dyDescent="0.25">
      <c r="A61" t="s">
        <v>10</v>
      </c>
      <c r="B61" t="s">
        <v>34</v>
      </c>
      <c r="C61" t="str">
        <f t="shared" si="14"/>
        <v>Parker, Ben</v>
      </c>
      <c r="D61" s="1">
        <v>6</v>
      </c>
      <c r="E61" s="1">
        <v>45</v>
      </c>
      <c r="F61" s="1">
        <v>1</v>
      </c>
      <c r="G61" s="1">
        <v>52</v>
      </c>
      <c r="H61" s="3">
        <f>(D61+E61)/G61</f>
        <v>0.98076923076923073</v>
      </c>
      <c r="I61" s="1"/>
      <c r="J61" s="1"/>
      <c r="K61" s="7"/>
    </row>
    <row r="62" spans="1:11" x14ac:dyDescent="0.25">
      <c r="A62" t="s">
        <v>12</v>
      </c>
      <c r="B62" t="s">
        <v>37</v>
      </c>
      <c r="C62" t="str">
        <f t="shared" si="14"/>
        <v>Polfliet, Machlen</v>
      </c>
      <c r="D62" s="1">
        <v>0</v>
      </c>
      <c r="E62" s="1">
        <v>0</v>
      </c>
      <c r="F62" s="1">
        <v>0</v>
      </c>
      <c r="G62" s="1">
        <v>0</v>
      </c>
      <c r="H62" s="3">
        <v>0</v>
      </c>
      <c r="I62" s="1"/>
      <c r="J62" s="1"/>
      <c r="K62" s="7"/>
    </row>
    <row r="63" spans="1:11" x14ac:dyDescent="0.25">
      <c r="A63" t="s">
        <v>7</v>
      </c>
      <c r="B63" t="s">
        <v>31</v>
      </c>
      <c r="C63" t="str">
        <f t="shared" si="14"/>
        <v>Pugh, Levi</v>
      </c>
      <c r="D63" s="1">
        <v>6</v>
      </c>
      <c r="E63" s="1">
        <v>17</v>
      </c>
      <c r="F63" s="1">
        <v>3</v>
      </c>
      <c r="G63" s="1">
        <v>26</v>
      </c>
      <c r="H63" s="3">
        <f>(D63+E63)/G63</f>
        <v>0.88461538461538458</v>
      </c>
      <c r="I63" s="1"/>
      <c r="J63" s="1"/>
      <c r="K63" s="7"/>
    </row>
    <row r="64" spans="1:11" x14ac:dyDescent="0.25">
      <c r="A64" t="s">
        <v>48</v>
      </c>
      <c r="B64" t="s">
        <v>36</v>
      </c>
      <c r="C64" t="str">
        <f t="shared" si="14"/>
        <v>Regennitter, Riley</v>
      </c>
      <c r="D64" s="1">
        <v>14</v>
      </c>
      <c r="E64" s="1">
        <v>7</v>
      </c>
      <c r="F64" s="1">
        <v>1</v>
      </c>
      <c r="G64" s="1">
        <v>22</v>
      </c>
      <c r="H64" s="3">
        <f>(D64+E64)/G64</f>
        <v>0.95454545454545459</v>
      </c>
      <c r="I64" s="1"/>
      <c r="J64" s="1"/>
      <c r="K64" s="7"/>
    </row>
    <row r="65" spans="1:11" x14ac:dyDescent="0.25">
      <c r="A65" t="s">
        <v>1</v>
      </c>
      <c r="B65" t="s">
        <v>24</v>
      </c>
      <c r="C65" t="str">
        <f t="shared" si="14"/>
        <v>Reyhons, Travis</v>
      </c>
      <c r="D65" s="1">
        <v>52</v>
      </c>
      <c r="E65" s="1">
        <v>70</v>
      </c>
      <c r="F65" s="1">
        <v>19</v>
      </c>
      <c r="G65" s="1">
        <v>141</v>
      </c>
      <c r="H65" s="3">
        <f>(D65+E65)/G65</f>
        <v>0.86524822695035464</v>
      </c>
      <c r="I65" s="1"/>
      <c r="J65" s="1"/>
      <c r="K65" s="7"/>
    </row>
    <row r="66" spans="1:11" x14ac:dyDescent="0.25">
      <c r="A66" t="s">
        <v>15</v>
      </c>
      <c r="B66" t="s">
        <v>40</v>
      </c>
      <c r="C66" t="str">
        <f t="shared" si="14"/>
        <v>Roggeveen, Jack</v>
      </c>
      <c r="D66" s="1">
        <v>0</v>
      </c>
      <c r="E66" s="1">
        <v>0</v>
      </c>
      <c r="F66" s="1">
        <v>0</v>
      </c>
      <c r="G66" s="1">
        <v>0</v>
      </c>
      <c r="H66" s="3">
        <v>0</v>
      </c>
      <c r="I66" s="1"/>
      <c r="J66" s="1"/>
      <c r="K66" s="7"/>
    </row>
    <row r="67" spans="1:11" x14ac:dyDescent="0.25">
      <c r="A67" t="s">
        <v>65</v>
      </c>
      <c r="B67" t="s">
        <v>66</v>
      </c>
      <c r="C67" t="str">
        <f t="shared" si="14"/>
        <v>Sass, Caleb</v>
      </c>
      <c r="D67" s="1">
        <v>71</v>
      </c>
      <c r="E67" s="1">
        <v>50</v>
      </c>
      <c r="F67" s="1">
        <v>19</v>
      </c>
      <c r="G67" s="1">
        <v>140</v>
      </c>
      <c r="H67" s="3">
        <f>(D67+E67)/G67</f>
        <v>0.86428571428571432</v>
      </c>
      <c r="I67" s="1"/>
      <c r="J67" s="1"/>
      <c r="K67" s="7"/>
    </row>
    <row r="68" spans="1:11" x14ac:dyDescent="0.25">
      <c r="A68" t="s">
        <v>3</v>
      </c>
      <c r="B68" t="s">
        <v>27</v>
      </c>
      <c r="C68" t="str">
        <f t="shared" si="14"/>
        <v>Schnoebelen, Joey</v>
      </c>
      <c r="D68" s="1">
        <v>41</v>
      </c>
      <c r="E68" s="1">
        <v>22</v>
      </c>
      <c r="F68" s="1">
        <v>7</v>
      </c>
      <c r="G68" s="1">
        <v>70</v>
      </c>
      <c r="H68" s="3">
        <f>(D68+E68)/G68</f>
        <v>0.9</v>
      </c>
      <c r="I68" s="1"/>
      <c r="J68" s="1"/>
      <c r="K68" s="7"/>
    </row>
    <row r="69" spans="1:11" x14ac:dyDescent="0.25">
      <c r="A69" t="s">
        <v>13</v>
      </c>
      <c r="B69" t="s">
        <v>38</v>
      </c>
      <c r="C69" t="str">
        <f t="shared" si="14"/>
        <v>Slauson, Tanner</v>
      </c>
      <c r="D69" s="1">
        <v>0</v>
      </c>
      <c r="E69" s="1">
        <v>0</v>
      </c>
      <c r="F69" s="1">
        <v>0</v>
      </c>
      <c r="G69" s="1">
        <v>0</v>
      </c>
      <c r="H69" s="3">
        <v>0</v>
      </c>
      <c r="I69" s="1"/>
      <c r="J69" s="1"/>
      <c r="K69" s="7"/>
    </row>
    <row r="70" spans="1:11" x14ac:dyDescent="0.25">
      <c r="A70" t="s">
        <v>19</v>
      </c>
      <c r="B70" t="s">
        <v>34</v>
      </c>
      <c r="C70" t="str">
        <f t="shared" si="14"/>
        <v>Steve, Ben</v>
      </c>
      <c r="D70" s="1">
        <v>0</v>
      </c>
      <c r="E70" s="1">
        <v>0</v>
      </c>
      <c r="F70" s="1">
        <v>0</v>
      </c>
      <c r="G70" s="1">
        <v>0</v>
      </c>
      <c r="H70" s="3">
        <v>0</v>
      </c>
      <c r="I70" s="1"/>
      <c r="J70" s="1"/>
      <c r="K70" s="7"/>
    </row>
    <row r="71" spans="1:11" x14ac:dyDescent="0.25">
      <c r="A71" t="s">
        <v>2</v>
      </c>
      <c r="B71" t="s">
        <v>25</v>
      </c>
      <c r="C71" t="str">
        <f t="shared" si="14"/>
        <v>Stone, Zach</v>
      </c>
      <c r="D71" s="1">
        <v>25</v>
      </c>
      <c r="E71" s="1">
        <v>194</v>
      </c>
      <c r="F71" s="1">
        <v>12</v>
      </c>
      <c r="G71" s="1">
        <v>231</v>
      </c>
      <c r="H71" s="3">
        <f>(D71+E71)/G71</f>
        <v>0.94805194805194803</v>
      </c>
      <c r="I71" s="1">
        <v>2</v>
      </c>
      <c r="J71" s="1">
        <v>43</v>
      </c>
      <c r="K71" s="7">
        <f t="shared" ref="K71:K74" si="16">I71/(I71+J71)</f>
        <v>4.4444444444444446E-2</v>
      </c>
    </row>
    <row r="72" spans="1:11" x14ac:dyDescent="0.25">
      <c r="A72" t="s">
        <v>20</v>
      </c>
      <c r="B72" t="s">
        <v>44</v>
      </c>
      <c r="C72" t="str">
        <f t="shared" si="14"/>
        <v>Threlkeld-Wiegand, Ry</v>
      </c>
      <c r="D72" s="1">
        <v>0</v>
      </c>
      <c r="E72" s="1">
        <v>0</v>
      </c>
      <c r="F72" s="1">
        <v>0</v>
      </c>
      <c r="G72" s="1">
        <v>0</v>
      </c>
      <c r="H72" s="3">
        <v>0</v>
      </c>
      <c r="I72" s="1"/>
      <c r="J72" s="1"/>
      <c r="K72" s="7"/>
    </row>
    <row r="73" spans="1:11" x14ac:dyDescent="0.25">
      <c r="A73" t="s">
        <v>18</v>
      </c>
      <c r="B73" t="s">
        <v>43</v>
      </c>
      <c r="C73" t="str">
        <f t="shared" si="14"/>
        <v>Villhauer, Roman</v>
      </c>
      <c r="D73" s="1">
        <v>3</v>
      </c>
      <c r="E73" s="1">
        <v>1</v>
      </c>
      <c r="F73" s="1">
        <v>0</v>
      </c>
      <c r="G73" s="1">
        <v>4</v>
      </c>
      <c r="H73" s="3">
        <f>(D73+E73)/G73</f>
        <v>1</v>
      </c>
      <c r="I73" s="1"/>
      <c r="J73" s="1"/>
      <c r="K73" s="7"/>
    </row>
    <row r="74" spans="1:11" s="4" customFormat="1" x14ac:dyDescent="0.25">
      <c r="A74" s="4" t="s">
        <v>110</v>
      </c>
      <c r="D74" s="12">
        <f>SUM(D48:D73)</f>
        <v>273</v>
      </c>
      <c r="E74" s="12">
        <f>SUM(E48:E73)</f>
        <v>839</v>
      </c>
      <c r="F74" s="12">
        <f>SUM(F48:F73)</f>
        <v>92</v>
      </c>
      <c r="G74" s="12">
        <f>SUM(G48:G73)</f>
        <v>1204</v>
      </c>
      <c r="H74" s="19">
        <f>(D74+E74)/G74</f>
        <v>0.92358803986710969</v>
      </c>
      <c r="I74" s="12">
        <f>SUM(I48:I73)</f>
        <v>6</v>
      </c>
      <c r="J74" s="12">
        <f>SUM(J48:J73)</f>
        <v>62</v>
      </c>
      <c r="K74" s="24">
        <f t="shared" si="16"/>
        <v>8.8235294117647065E-2</v>
      </c>
    </row>
  </sheetData>
  <sortState xmlns:xlrd2="http://schemas.microsoft.com/office/spreadsheetml/2017/richdata2" ref="A49:J74">
    <sortCondition ref="A50"/>
  </sortState>
  <pageMargins left="0.7" right="0.7" top="0.75" bottom="0.75" header="0.3" footer="0.3"/>
  <pageSetup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70"/>
  <sheetViews>
    <sheetView topLeftCell="A17" workbookViewId="0">
      <selection activeCell="V2" sqref="V2:V44"/>
    </sheetView>
  </sheetViews>
  <sheetFormatPr defaultRowHeight="15" x14ac:dyDescent="0.25"/>
  <cols>
    <col min="1" max="1" width="13.5703125" customWidth="1"/>
    <col min="3" max="3" width="18.5703125" bestFit="1" customWidth="1"/>
    <col min="4" max="21" width="9.140625" style="1"/>
  </cols>
  <sheetData>
    <row r="1" spans="1:22" x14ac:dyDescent="0.25">
      <c r="A1" s="2">
        <v>2016</v>
      </c>
      <c r="D1" s="4" t="s">
        <v>219</v>
      </c>
    </row>
    <row r="2" spans="1:22" ht="30.75" x14ac:dyDescent="0.3">
      <c r="A2" s="5" t="str">
        <f>'2017'!A2</f>
        <v>Hitting</v>
      </c>
      <c r="D2" s="12" t="str">
        <f>'2017'!D2</f>
        <v>AB</v>
      </c>
      <c r="E2" s="12" t="str">
        <f>'2017'!E2</f>
        <v>R</v>
      </c>
      <c r="F2" s="12" t="str">
        <f>'2017'!F2</f>
        <v>H</v>
      </c>
      <c r="G2" s="12" t="s">
        <v>426</v>
      </c>
      <c r="H2" s="12" t="str">
        <f>'2017'!H2</f>
        <v>2B</v>
      </c>
      <c r="I2" s="12" t="str">
        <f>'2017'!I2</f>
        <v>3B</v>
      </c>
      <c r="J2" s="12" t="str">
        <f>'2017'!J2</f>
        <v>HR</v>
      </c>
      <c r="K2" s="12" t="str">
        <f>'2017'!K2</f>
        <v>RBI</v>
      </c>
      <c r="L2" s="12" t="str">
        <f>'2017'!L2</f>
        <v>SAC</v>
      </c>
      <c r="M2" s="12" t="str">
        <f>'2017'!M2</f>
        <v>BB</v>
      </c>
      <c r="N2" s="12" t="str">
        <f>'2017'!N2</f>
        <v>SO</v>
      </c>
      <c r="O2" s="12" t="str">
        <f>'2017'!O2</f>
        <v>SB</v>
      </c>
      <c r="P2" s="12" t="str">
        <f>'2017'!P2</f>
        <v>SBA</v>
      </c>
      <c r="Q2" s="12" t="s">
        <v>132</v>
      </c>
      <c r="R2" s="12" t="str">
        <f>'2017'!R2</f>
        <v>HBP</v>
      </c>
      <c r="S2" s="12" t="str">
        <f>'2017'!S2</f>
        <v>OBP</v>
      </c>
      <c r="T2" s="12" t="str">
        <f>'2017'!T2</f>
        <v>SLG</v>
      </c>
      <c r="U2" s="12" t="str">
        <f>'2017'!U2</f>
        <v>AVG</v>
      </c>
      <c r="V2" s="70" t="s">
        <v>539</v>
      </c>
    </row>
    <row r="3" spans="1:22" x14ac:dyDescent="0.25">
      <c r="A3" t="str">
        <f>'2017'!A13</f>
        <v>McCleary</v>
      </c>
      <c r="B3" t="str">
        <f>'2017'!B13</f>
        <v>Brett</v>
      </c>
      <c r="C3" t="str">
        <f>+A3&amp;", "&amp;B3</f>
        <v>McCleary, Brett</v>
      </c>
      <c r="D3" s="1">
        <v>137</v>
      </c>
      <c r="E3" s="1">
        <v>10</v>
      </c>
      <c r="F3" s="1">
        <v>48</v>
      </c>
      <c r="G3" s="1">
        <f>F3-H3-I3-J3</f>
        <v>35</v>
      </c>
      <c r="H3" s="1">
        <v>10</v>
      </c>
      <c r="I3" s="1">
        <v>2</v>
      </c>
      <c r="J3" s="1">
        <v>1</v>
      </c>
      <c r="K3" s="1">
        <v>25</v>
      </c>
      <c r="L3" s="1">
        <v>4</v>
      </c>
      <c r="M3" s="1">
        <v>12</v>
      </c>
      <c r="N3" s="1">
        <v>7</v>
      </c>
      <c r="O3" s="1">
        <v>3</v>
      </c>
      <c r="P3" s="1">
        <v>3</v>
      </c>
      <c r="Q3" s="9">
        <f>O3/P3</f>
        <v>1</v>
      </c>
      <c r="R3" s="1">
        <v>2</v>
      </c>
      <c r="S3" s="3">
        <f t="shared" ref="S3:S26" si="0">(M3+F3+R3)/(D3+M3+R3)</f>
        <v>0.41059602649006621</v>
      </c>
      <c r="T3" s="3">
        <f t="shared" ref="T3:T26" si="1">(F3+(H3*1)+(I3*2)+(J3*3))/D3</f>
        <v>0.47445255474452552</v>
      </c>
      <c r="U3" s="3">
        <f t="shared" ref="U3:U26" si="2">F3/D3</f>
        <v>0.35036496350364965</v>
      </c>
      <c r="V3" s="1"/>
    </row>
    <row r="4" spans="1:22" x14ac:dyDescent="0.25">
      <c r="A4" t="s">
        <v>92</v>
      </c>
      <c r="B4" t="s">
        <v>93</v>
      </c>
      <c r="C4" t="str">
        <f t="shared" ref="C4:C25" si="3">+A4&amp;", "&amp;B4</f>
        <v>Fellows, Griffin</v>
      </c>
      <c r="D4" s="1">
        <v>139</v>
      </c>
      <c r="E4" s="1">
        <v>31</v>
      </c>
      <c r="F4" s="1">
        <v>47</v>
      </c>
      <c r="G4" s="1">
        <f t="shared" ref="G4:G25" si="4">F4-H4-I4-J4</f>
        <v>44</v>
      </c>
      <c r="H4" s="1">
        <v>3</v>
      </c>
      <c r="I4" s="1">
        <v>0</v>
      </c>
      <c r="J4" s="1">
        <v>0</v>
      </c>
      <c r="K4" s="1">
        <v>26</v>
      </c>
      <c r="L4" s="1">
        <v>2</v>
      </c>
      <c r="M4" s="1">
        <v>16</v>
      </c>
      <c r="N4" s="1">
        <v>17</v>
      </c>
      <c r="O4" s="1">
        <v>7</v>
      </c>
      <c r="P4" s="1">
        <v>10</v>
      </c>
      <c r="Q4" s="9">
        <f t="shared" ref="Q4:Q26" si="5">O4/P4</f>
        <v>0.7</v>
      </c>
      <c r="R4" s="1">
        <v>2</v>
      </c>
      <c r="S4" s="3">
        <f t="shared" si="0"/>
        <v>0.4140127388535032</v>
      </c>
      <c r="T4" s="3">
        <f t="shared" si="1"/>
        <v>0.35971223021582732</v>
      </c>
      <c r="U4" s="3">
        <f t="shared" si="2"/>
        <v>0.33812949640287771</v>
      </c>
      <c r="V4" s="1"/>
    </row>
    <row r="5" spans="1:22" x14ac:dyDescent="0.25">
      <c r="A5" t="s">
        <v>94</v>
      </c>
      <c r="B5" t="s">
        <v>28</v>
      </c>
      <c r="C5" t="str">
        <f t="shared" si="3"/>
        <v>Leigh, Dylan</v>
      </c>
      <c r="D5" s="1">
        <v>129</v>
      </c>
      <c r="E5" s="1">
        <v>26</v>
      </c>
      <c r="F5" s="1">
        <v>47</v>
      </c>
      <c r="G5" s="1">
        <f t="shared" si="4"/>
        <v>38</v>
      </c>
      <c r="H5" s="1">
        <v>9</v>
      </c>
      <c r="I5" s="1">
        <v>0</v>
      </c>
      <c r="J5" s="1">
        <v>0</v>
      </c>
      <c r="K5" s="1">
        <v>14</v>
      </c>
      <c r="L5" s="1">
        <v>5</v>
      </c>
      <c r="M5" s="1">
        <v>24</v>
      </c>
      <c r="N5" s="1">
        <v>10</v>
      </c>
      <c r="O5" s="1">
        <v>13</v>
      </c>
      <c r="P5" s="1">
        <v>14</v>
      </c>
      <c r="Q5" s="9">
        <f t="shared" si="5"/>
        <v>0.9285714285714286</v>
      </c>
      <c r="R5" s="1">
        <v>1</v>
      </c>
      <c r="S5" s="3">
        <f t="shared" si="0"/>
        <v>0.46753246753246752</v>
      </c>
      <c r="T5" s="3">
        <f t="shared" si="1"/>
        <v>0.43410852713178294</v>
      </c>
      <c r="U5" s="3">
        <f t="shared" si="2"/>
        <v>0.36434108527131781</v>
      </c>
      <c r="V5" s="1"/>
    </row>
    <row r="6" spans="1:22" x14ac:dyDescent="0.25">
      <c r="A6" t="s">
        <v>95</v>
      </c>
      <c r="B6" t="s">
        <v>96</v>
      </c>
      <c r="C6" t="str">
        <f t="shared" si="3"/>
        <v>Ringen, Nile</v>
      </c>
      <c r="D6" s="1">
        <v>140</v>
      </c>
      <c r="E6" s="1">
        <v>13</v>
      </c>
      <c r="F6" s="1">
        <v>45</v>
      </c>
      <c r="G6" s="1">
        <f t="shared" si="4"/>
        <v>37</v>
      </c>
      <c r="H6" s="1">
        <v>8</v>
      </c>
      <c r="I6" s="1">
        <v>0</v>
      </c>
      <c r="J6" s="1">
        <v>0</v>
      </c>
      <c r="K6" s="1">
        <v>25</v>
      </c>
      <c r="L6" s="1">
        <v>2</v>
      </c>
      <c r="M6" s="1">
        <v>8</v>
      </c>
      <c r="N6" s="1">
        <v>14</v>
      </c>
      <c r="O6" s="1">
        <v>4</v>
      </c>
      <c r="P6" s="1">
        <v>5</v>
      </c>
      <c r="Q6" s="9">
        <f t="shared" si="5"/>
        <v>0.8</v>
      </c>
      <c r="R6" s="1">
        <v>1</v>
      </c>
      <c r="S6" s="3">
        <f t="shared" si="0"/>
        <v>0.36241610738255031</v>
      </c>
      <c r="T6" s="3">
        <f t="shared" si="1"/>
        <v>0.37857142857142856</v>
      </c>
      <c r="U6" s="3">
        <f t="shared" si="2"/>
        <v>0.32142857142857145</v>
      </c>
      <c r="V6" s="1"/>
    </row>
    <row r="7" spans="1:22" x14ac:dyDescent="0.25">
      <c r="A7" t="s">
        <v>65</v>
      </c>
      <c r="B7" t="s">
        <v>66</v>
      </c>
      <c r="C7" t="str">
        <f t="shared" si="3"/>
        <v>Sass, Caleb</v>
      </c>
      <c r="D7" s="1">
        <v>113</v>
      </c>
      <c r="E7" s="1">
        <v>20</v>
      </c>
      <c r="F7" s="1">
        <v>34</v>
      </c>
      <c r="G7" s="1">
        <f t="shared" si="4"/>
        <v>28</v>
      </c>
      <c r="H7" s="1">
        <v>6</v>
      </c>
      <c r="I7" s="1">
        <v>0</v>
      </c>
      <c r="J7" s="1">
        <v>0</v>
      </c>
      <c r="K7" s="1">
        <v>18</v>
      </c>
      <c r="L7" s="1">
        <v>6</v>
      </c>
      <c r="M7" s="1">
        <v>19</v>
      </c>
      <c r="N7" s="1">
        <v>4</v>
      </c>
      <c r="O7" s="1">
        <v>2</v>
      </c>
      <c r="P7" s="1">
        <v>3</v>
      </c>
      <c r="Q7" s="9">
        <f t="shared" si="5"/>
        <v>0.66666666666666663</v>
      </c>
      <c r="R7" s="1">
        <v>12</v>
      </c>
      <c r="S7" s="3">
        <f t="shared" si="0"/>
        <v>0.4513888888888889</v>
      </c>
      <c r="T7" s="3">
        <f t="shared" si="1"/>
        <v>0.35398230088495575</v>
      </c>
      <c r="U7" s="3">
        <f t="shared" si="2"/>
        <v>0.30088495575221241</v>
      </c>
      <c r="V7" s="1"/>
    </row>
    <row r="8" spans="1:22" x14ac:dyDescent="0.25">
      <c r="A8" t="s">
        <v>1</v>
      </c>
      <c r="B8" t="s">
        <v>24</v>
      </c>
      <c r="C8" t="str">
        <f t="shared" si="3"/>
        <v>Reyhons, Travis</v>
      </c>
      <c r="D8" s="1">
        <v>101</v>
      </c>
      <c r="E8" s="1">
        <v>20</v>
      </c>
      <c r="F8" s="1">
        <v>23</v>
      </c>
      <c r="G8" s="1">
        <f t="shared" si="4"/>
        <v>17</v>
      </c>
      <c r="H8" s="1">
        <v>6</v>
      </c>
      <c r="I8" s="1">
        <v>0</v>
      </c>
      <c r="J8" s="1">
        <v>0</v>
      </c>
      <c r="K8" s="1">
        <v>16</v>
      </c>
      <c r="L8" s="1">
        <v>5</v>
      </c>
      <c r="M8" s="1">
        <v>7</v>
      </c>
      <c r="N8" s="1">
        <v>32</v>
      </c>
      <c r="O8" s="1">
        <v>5</v>
      </c>
      <c r="P8" s="1">
        <v>6</v>
      </c>
      <c r="Q8" s="9">
        <f t="shared" si="5"/>
        <v>0.83333333333333337</v>
      </c>
      <c r="R8" s="1">
        <v>1</v>
      </c>
      <c r="S8" s="3">
        <f t="shared" si="0"/>
        <v>0.28440366972477066</v>
      </c>
      <c r="T8" s="3">
        <f t="shared" si="1"/>
        <v>0.28712871287128711</v>
      </c>
      <c r="U8" s="3">
        <f t="shared" si="2"/>
        <v>0.22772277227722773</v>
      </c>
      <c r="V8" s="1"/>
    </row>
    <row r="9" spans="1:22" x14ac:dyDescent="0.25">
      <c r="A9" t="s">
        <v>3</v>
      </c>
      <c r="B9" t="s">
        <v>27</v>
      </c>
      <c r="C9" t="str">
        <f t="shared" si="3"/>
        <v>Schnoebelen, Joey</v>
      </c>
      <c r="D9" s="1">
        <v>97</v>
      </c>
      <c r="E9" s="1">
        <v>10</v>
      </c>
      <c r="F9" s="1">
        <v>22</v>
      </c>
      <c r="G9" s="1">
        <f t="shared" si="4"/>
        <v>20</v>
      </c>
      <c r="H9" s="1">
        <v>1</v>
      </c>
      <c r="I9" s="1">
        <v>1</v>
      </c>
      <c r="J9" s="1">
        <v>0</v>
      </c>
      <c r="K9" s="1">
        <v>13</v>
      </c>
      <c r="L9" s="1">
        <v>1</v>
      </c>
      <c r="M9" s="1">
        <v>5</v>
      </c>
      <c r="N9" s="1">
        <v>3</v>
      </c>
      <c r="O9" s="1">
        <v>1</v>
      </c>
      <c r="P9" s="1">
        <v>1</v>
      </c>
      <c r="Q9" s="9">
        <f t="shared" si="5"/>
        <v>1</v>
      </c>
      <c r="R9" s="1">
        <v>9</v>
      </c>
      <c r="S9" s="3">
        <f t="shared" si="0"/>
        <v>0.32432432432432434</v>
      </c>
      <c r="T9" s="3">
        <f t="shared" si="1"/>
        <v>0.25773195876288657</v>
      </c>
      <c r="U9" s="3">
        <f t="shared" si="2"/>
        <v>0.22680412371134021</v>
      </c>
      <c r="V9" s="1"/>
    </row>
    <row r="10" spans="1:22" x14ac:dyDescent="0.25">
      <c r="A10" t="str">
        <f>'2017'!A3</f>
        <v>Africa</v>
      </c>
      <c r="B10" t="str">
        <f>'2017'!B3</f>
        <v>Dillon</v>
      </c>
      <c r="C10" t="str">
        <f t="shared" si="3"/>
        <v>Africa, Dillon</v>
      </c>
      <c r="D10" s="1">
        <v>77</v>
      </c>
      <c r="E10" s="1">
        <v>21</v>
      </c>
      <c r="F10" s="1">
        <v>20</v>
      </c>
      <c r="G10" s="1">
        <f t="shared" si="4"/>
        <v>12</v>
      </c>
      <c r="H10" s="1">
        <v>6</v>
      </c>
      <c r="I10" s="1">
        <v>2</v>
      </c>
      <c r="J10" s="1">
        <v>0</v>
      </c>
      <c r="K10" s="1">
        <v>8</v>
      </c>
      <c r="L10" s="1">
        <v>5</v>
      </c>
      <c r="M10" s="1">
        <v>18</v>
      </c>
      <c r="N10" s="1">
        <v>26</v>
      </c>
      <c r="O10" s="1">
        <v>8</v>
      </c>
      <c r="P10" s="1">
        <v>10</v>
      </c>
      <c r="Q10" s="9">
        <f t="shared" si="5"/>
        <v>0.8</v>
      </c>
      <c r="R10" s="1">
        <v>2</v>
      </c>
      <c r="S10" s="3">
        <f t="shared" si="0"/>
        <v>0.41237113402061853</v>
      </c>
      <c r="T10" s="3">
        <f t="shared" si="1"/>
        <v>0.38961038961038963</v>
      </c>
      <c r="U10" s="3">
        <f t="shared" si="2"/>
        <v>0.25974025974025972</v>
      </c>
      <c r="V10" s="1"/>
    </row>
    <row r="11" spans="1:22" x14ac:dyDescent="0.25">
      <c r="A11" t="s">
        <v>2</v>
      </c>
      <c r="B11" t="s">
        <v>25</v>
      </c>
      <c r="C11" t="str">
        <f t="shared" si="3"/>
        <v>Stone, Zach</v>
      </c>
      <c r="D11" s="1">
        <v>61</v>
      </c>
      <c r="E11" s="1">
        <v>6</v>
      </c>
      <c r="F11" s="1">
        <v>12</v>
      </c>
      <c r="G11" s="1">
        <f t="shared" si="4"/>
        <v>9</v>
      </c>
      <c r="H11" s="1">
        <v>2</v>
      </c>
      <c r="I11" s="1">
        <v>1</v>
      </c>
      <c r="J11" s="1">
        <v>0</v>
      </c>
      <c r="K11" s="1">
        <v>13</v>
      </c>
      <c r="L11" s="1">
        <v>0</v>
      </c>
      <c r="M11" s="1">
        <v>11</v>
      </c>
      <c r="N11" s="1">
        <v>24</v>
      </c>
      <c r="O11" s="1">
        <v>3</v>
      </c>
      <c r="P11" s="1">
        <v>4</v>
      </c>
      <c r="Q11" s="9">
        <f t="shared" si="5"/>
        <v>0.75</v>
      </c>
      <c r="R11" s="1">
        <v>4</v>
      </c>
      <c r="S11" s="3">
        <f t="shared" si="0"/>
        <v>0.35526315789473684</v>
      </c>
      <c r="T11" s="3">
        <f t="shared" si="1"/>
        <v>0.26229508196721313</v>
      </c>
      <c r="U11" s="3">
        <f t="shared" si="2"/>
        <v>0.19672131147540983</v>
      </c>
      <c r="V11" s="1"/>
    </row>
    <row r="12" spans="1:22" x14ac:dyDescent="0.25">
      <c r="A12" t="s">
        <v>97</v>
      </c>
      <c r="B12" t="s">
        <v>104</v>
      </c>
      <c r="C12" t="str">
        <f t="shared" si="3"/>
        <v>Waikel, Nathan</v>
      </c>
      <c r="D12" s="1">
        <v>40</v>
      </c>
      <c r="E12" s="1">
        <v>7</v>
      </c>
      <c r="F12" s="1">
        <v>9</v>
      </c>
      <c r="G12" s="1">
        <f t="shared" si="4"/>
        <v>6</v>
      </c>
      <c r="H12" s="1">
        <v>3</v>
      </c>
      <c r="I12" s="1">
        <v>0</v>
      </c>
      <c r="J12" s="1">
        <v>0</v>
      </c>
      <c r="K12" s="1">
        <v>7</v>
      </c>
      <c r="L12" s="1">
        <v>2</v>
      </c>
      <c r="M12" s="1">
        <v>5</v>
      </c>
      <c r="N12" s="1">
        <v>13</v>
      </c>
      <c r="O12" s="1">
        <v>0</v>
      </c>
      <c r="P12" s="1">
        <v>1</v>
      </c>
      <c r="Q12" s="9">
        <f t="shared" si="5"/>
        <v>0</v>
      </c>
      <c r="R12" s="1">
        <v>2</v>
      </c>
      <c r="S12" s="3">
        <f t="shared" si="0"/>
        <v>0.34042553191489361</v>
      </c>
      <c r="T12" s="3">
        <f t="shared" si="1"/>
        <v>0.3</v>
      </c>
      <c r="U12" s="3">
        <f t="shared" si="2"/>
        <v>0.22500000000000001</v>
      </c>
      <c r="V12" s="1"/>
    </row>
    <row r="13" spans="1:22" x14ac:dyDescent="0.25">
      <c r="A13" t="s">
        <v>4</v>
      </c>
      <c r="B13" t="s">
        <v>28</v>
      </c>
      <c r="C13" t="str">
        <f t="shared" si="3"/>
        <v>Deshler, Dylan</v>
      </c>
      <c r="D13" s="1">
        <v>24</v>
      </c>
      <c r="E13" s="1">
        <v>9</v>
      </c>
      <c r="F13" s="1">
        <v>5</v>
      </c>
      <c r="G13" s="1">
        <f t="shared" si="4"/>
        <v>5</v>
      </c>
      <c r="H13" s="1">
        <v>0</v>
      </c>
      <c r="I13" s="1">
        <v>0</v>
      </c>
      <c r="J13" s="1">
        <v>0</v>
      </c>
      <c r="K13" s="1">
        <v>3</v>
      </c>
      <c r="L13" s="1">
        <v>0</v>
      </c>
      <c r="M13" s="1">
        <v>2</v>
      </c>
      <c r="N13" s="1">
        <v>7</v>
      </c>
      <c r="O13" s="1">
        <v>2</v>
      </c>
      <c r="P13" s="1">
        <v>2</v>
      </c>
      <c r="Q13" s="9">
        <f t="shared" si="5"/>
        <v>1</v>
      </c>
      <c r="R13" s="1">
        <v>0</v>
      </c>
      <c r="S13" s="3">
        <f t="shared" si="0"/>
        <v>0.26923076923076922</v>
      </c>
      <c r="T13" s="3">
        <f t="shared" si="1"/>
        <v>0.20833333333333334</v>
      </c>
      <c r="U13" s="3">
        <f t="shared" si="2"/>
        <v>0.20833333333333334</v>
      </c>
      <c r="V13" s="1"/>
    </row>
    <row r="14" spans="1:22" x14ac:dyDescent="0.25">
      <c r="A14" t="s">
        <v>15</v>
      </c>
      <c r="B14" t="s">
        <v>40</v>
      </c>
      <c r="C14" t="str">
        <f t="shared" si="3"/>
        <v>Roggeveen, Jack</v>
      </c>
      <c r="D14" s="1">
        <v>12</v>
      </c>
      <c r="E14" s="1">
        <v>11</v>
      </c>
      <c r="F14" s="1">
        <v>3</v>
      </c>
      <c r="G14" s="1">
        <f t="shared" si="4"/>
        <v>3</v>
      </c>
      <c r="H14" s="1">
        <v>0</v>
      </c>
      <c r="I14" s="1">
        <v>0</v>
      </c>
      <c r="J14" s="1">
        <v>0</v>
      </c>
      <c r="K14" s="1">
        <v>2</v>
      </c>
      <c r="L14" s="1">
        <v>2</v>
      </c>
      <c r="M14" s="1">
        <v>3</v>
      </c>
      <c r="N14" s="1">
        <v>4</v>
      </c>
      <c r="O14" s="1">
        <v>5</v>
      </c>
      <c r="P14" s="1">
        <v>6</v>
      </c>
      <c r="Q14" s="9">
        <f t="shared" si="5"/>
        <v>0.83333333333333337</v>
      </c>
      <c r="R14" s="1">
        <v>0</v>
      </c>
      <c r="S14" s="3">
        <f t="shared" si="0"/>
        <v>0.4</v>
      </c>
      <c r="T14" s="3">
        <f t="shared" si="1"/>
        <v>0.25</v>
      </c>
      <c r="U14" s="3">
        <f t="shared" si="2"/>
        <v>0.25</v>
      </c>
      <c r="V14" s="1"/>
    </row>
    <row r="15" spans="1:22" x14ac:dyDescent="0.25">
      <c r="A15" t="s">
        <v>9</v>
      </c>
      <c r="B15" t="s">
        <v>33</v>
      </c>
      <c r="C15" t="str">
        <f t="shared" si="3"/>
        <v>Frantz, Bryce</v>
      </c>
      <c r="D15" s="1">
        <v>16</v>
      </c>
      <c r="E15" s="1">
        <v>7</v>
      </c>
      <c r="F15" s="1">
        <v>3</v>
      </c>
      <c r="G15" s="1">
        <f t="shared" si="4"/>
        <v>3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5</v>
      </c>
      <c r="N15" s="1">
        <v>9</v>
      </c>
      <c r="O15" s="1">
        <v>4</v>
      </c>
      <c r="P15" s="1">
        <v>5</v>
      </c>
      <c r="Q15" s="9">
        <f t="shared" si="5"/>
        <v>0.8</v>
      </c>
      <c r="R15" s="1">
        <v>1</v>
      </c>
      <c r="S15" s="3">
        <f t="shared" si="0"/>
        <v>0.40909090909090912</v>
      </c>
      <c r="T15" s="3">
        <f t="shared" si="1"/>
        <v>0.1875</v>
      </c>
      <c r="U15" s="3">
        <f t="shared" si="2"/>
        <v>0.1875</v>
      </c>
      <c r="V15" s="1"/>
    </row>
    <row r="16" spans="1:22" x14ac:dyDescent="0.25">
      <c r="A16" t="s">
        <v>98</v>
      </c>
      <c r="B16" t="s">
        <v>105</v>
      </c>
      <c r="C16" t="str">
        <f t="shared" si="3"/>
        <v>Moioffer, Nick</v>
      </c>
      <c r="D16" s="1">
        <v>19</v>
      </c>
      <c r="E16" s="1">
        <v>15</v>
      </c>
      <c r="F16" s="1">
        <v>2</v>
      </c>
      <c r="G16" s="1">
        <f t="shared" si="4"/>
        <v>2</v>
      </c>
      <c r="H16" s="1">
        <v>0</v>
      </c>
      <c r="I16" s="1">
        <v>0</v>
      </c>
      <c r="J16" s="1">
        <v>0</v>
      </c>
      <c r="K16" s="1">
        <v>3</v>
      </c>
      <c r="L16" s="1">
        <v>1</v>
      </c>
      <c r="M16" s="1">
        <v>3</v>
      </c>
      <c r="N16" s="1">
        <v>7</v>
      </c>
      <c r="O16" s="1">
        <v>1</v>
      </c>
      <c r="P16" s="1">
        <v>3</v>
      </c>
      <c r="Q16" s="9">
        <f t="shared" si="5"/>
        <v>0.33333333333333331</v>
      </c>
      <c r="R16" s="1">
        <v>0</v>
      </c>
      <c r="S16" s="3">
        <f t="shared" si="0"/>
        <v>0.22727272727272727</v>
      </c>
      <c r="T16" s="3">
        <f t="shared" si="1"/>
        <v>0.10526315789473684</v>
      </c>
      <c r="U16" s="3">
        <f t="shared" si="2"/>
        <v>0.10526315789473684</v>
      </c>
      <c r="V16" s="1"/>
    </row>
    <row r="17" spans="1:22" x14ac:dyDescent="0.25">
      <c r="A17" t="s">
        <v>48</v>
      </c>
      <c r="B17" t="s">
        <v>36</v>
      </c>
      <c r="C17" t="str">
        <f t="shared" si="3"/>
        <v>Regennitter, Riley</v>
      </c>
      <c r="D17" s="1">
        <v>7</v>
      </c>
      <c r="E17" s="1">
        <v>0</v>
      </c>
      <c r="F17" s="1">
        <v>1</v>
      </c>
      <c r="G17" s="1">
        <f t="shared" si="4"/>
        <v>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4</v>
      </c>
      <c r="O17" s="1">
        <v>0</v>
      </c>
      <c r="P17" s="1">
        <v>0</v>
      </c>
      <c r="Q17" s="9" t="e">
        <f t="shared" si="5"/>
        <v>#DIV/0!</v>
      </c>
      <c r="R17" s="1">
        <v>0</v>
      </c>
      <c r="S17" s="3">
        <f t="shared" si="0"/>
        <v>0.14285714285714285</v>
      </c>
      <c r="T17" s="3">
        <f t="shared" si="1"/>
        <v>0.14285714285714285</v>
      </c>
      <c r="U17" s="3">
        <f t="shared" si="2"/>
        <v>0.14285714285714285</v>
      </c>
      <c r="V17" s="1"/>
    </row>
    <row r="18" spans="1:22" x14ac:dyDescent="0.25">
      <c r="A18" t="s">
        <v>99</v>
      </c>
      <c r="B18" t="s">
        <v>106</v>
      </c>
      <c r="C18" t="str">
        <f t="shared" si="3"/>
        <v>Berg, Bryan</v>
      </c>
      <c r="D18" s="1">
        <v>3</v>
      </c>
      <c r="E18" s="1">
        <v>1</v>
      </c>
      <c r="F18" s="1">
        <v>1</v>
      </c>
      <c r="G18" s="1">
        <f t="shared" si="4"/>
        <v>1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9" t="e">
        <f t="shared" si="5"/>
        <v>#DIV/0!</v>
      </c>
      <c r="R18" s="1">
        <v>0</v>
      </c>
      <c r="S18" s="3">
        <f t="shared" si="0"/>
        <v>0.33333333333333331</v>
      </c>
      <c r="T18" s="3">
        <f t="shared" si="1"/>
        <v>0.33333333333333331</v>
      </c>
      <c r="U18" s="3">
        <f t="shared" si="2"/>
        <v>0.33333333333333331</v>
      </c>
      <c r="V18" s="1"/>
    </row>
    <row r="19" spans="1:22" x14ac:dyDescent="0.25">
      <c r="A19" t="s">
        <v>12</v>
      </c>
      <c r="B19" t="s">
        <v>37</v>
      </c>
      <c r="C19" t="str">
        <f t="shared" si="3"/>
        <v>Polfliet, Machlen</v>
      </c>
      <c r="D19" s="1">
        <v>4</v>
      </c>
      <c r="E19" s="1">
        <v>0</v>
      </c>
      <c r="F19" s="1">
        <v>1</v>
      </c>
      <c r="G19" s="1">
        <f t="shared" si="4"/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9" t="e">
        <f t="shared" si="5"/>
        <v>#DIV/0!</v>
      </c>
      <c r="R19" s="1">
        <v>1</v>
      </c>
      <c r="S19" s="3">
        <f t="shared" si="0"/>
        <v>0.4</v>
      </c>
      <c r="T19" s="3">
        <f t="shared" si="1"/>
        <v>0.25</v>
      </c>
      <c r="U19" s="3">
        <f t="shared" si="2"/>
        <v>0.25</v>
      </c>
      <c r="V19" s="1"/>
    </row>
    <row r="20" spans="1:22" x14ac:dyDescent="0.25">
      <c r="A20" t="s">
        <v>21</v>
      </c>
      <c r="B20" t="s">
        <v>45</v>
      </c>
      <c r="C20" t="str">
        <f t="shared" si="3"/>
        <v>Geerdes, Jim</v>
      </c>
      <c r="D20" s="1">
        <v>2</v>
      </c>
      <c r="E20" s="1">
        <v>0</v>
      </c>
      <c r="F20" s="1">
        <v>1</v>
      </c>
      <c r="G20" s="1">
        <f t="shared" si="4"/>
        <v>1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1</v>
      </c>
      <c r="O20" s="1">
        <v>0</v>
      </c>
      <c r="P20" s="1">
        <v>0</v>
      </c>
      <c r="Q20" s="9" t="e">
        <f t="shared" si="5"/>
        <v>#DIV/0!</v>
      </c>
      <c r="R20" s="1">
        <v>0</v>
      </c>
      <c r="S20" s="3">
        <f t="shared" si="0"/>
        <v>0.5</v>
      </c>
      <c r="T20" s="3">
        <f t="shared" si="1"/>
        <v>0.5</v>
      </c>
      <c r="U20" s="3">
        <f t="shared" si="2"/>
        <v>0.5</v>
      </c>
      <c r="V20" s="1"/>
    </row>
    <row r="21" spans="1:22" x14ac:dyDescent="0.25">
      <c r="A21" t="s">
        <v>18</v>
      </c>
      <c r="B21" t="s">
        <v>43</v>
      </c>
      <c r="C21" t="str">
        <f t="shared" si="3"/>
        <v>Villhauer, Roman</v>
      </c>
      <c r="D21" s="1">
        <v>0</v>
      </c>
      <c r="E21" s="1">
        <v>0</v>
      </c>
      <c r="F21" s="1">
        <v>0</v>
      </c>
      <c r="G21" s="1">
        <f t="shared" si="4"/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9" t="e">
        <f t="shared" si="5"/>
        <v>#DIV/0!</v>
      </c>
      <c r="R21" s="1">
        <v>0</v>
      </c>
      <c r="S21" s="3" t="e">
        <f t="shared" si="0"/>
        <v>#DIV/0!</v>
      </c>
      <c r="T21" s="3" t="e">
        <f t="shared" si="1"/>
        <v>#DIV/0!</v>
      </c>
      <c r="U21" s="3" t="e">
        <f t="shared" si="2"/>
        <v>#DIV/0!</v>
      </c>
      <c r="V21" s="1"/>
    </row>
    <row r="22" spans="1:22" x14ac:dyDescent="0.25">
      <c r="A22" t="s">
        <v>100</v>
      </c>
      <c r="B22" t="s">
        <v>28</v>
      </c>
      <c r="C22" t="str">
        <f t="shared" si="3"/>
        <v>Mertens, Dylan</v>
      </c>
      <c r="D22" s="1">
        <v>2</v>
      </c>
      <c r="E22" s="1">
        <v>0</v>
      </c>
      <c r="F22" s="1">
        <v>0</v>
      </c>
      <c r="G22" s="1">
        <f t="shared" si="4"/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9" t="e">
        <f t="shared" si="5"/>
        <v>#DIV/0!</v>
      </c>
      <c r="R22" s="1">
        <v>0</v>
      </c>
      <c r="S22" s="3">
        <f t="shared" si="0"/>
        <v>0</v>
      </c>
      <c r="T22" s="3">
        <f t="shared" si="1"/>
        <v>0</v>
      </c>
      <c r="U22" s="3">
        <f t="shared" si="2"/>
        <v>0</v>
      </c>
      <c r="V22" s="1"/>
    </row>
    <row r="23" spans="1:22" x14ac:dyDescent="0.25">
      <c r="A23" t="s">
        <v>101</v>
      </c>
      <c r="B23" t="s">
        <v>107</v>
      </c>
      <c r="C23" t="str">
        <f t="shared" si="3"/>
        <v>McCullough, CJ</v>
      </c>
      <c r="D23" s="1">
        <v>2</v>
      </c>
      <c r="E23" s="1">
        <v>1</v>
      </c>
      <c r="F23" s="1">
        <v>0</v>
      </c>
      <c r="G23" s="1">
        <f t="shared" si="4"/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N23" s="1">
        <v>1</v>
      </c>
      <c r="O23" s="1">
        <v>0</v>
      </c>
      <c r="P23" s="1">
        <v>0</v>
      </c>
      <c r="Q23" s="9" t="e">
        <f t="shared" si="5"/>
        <v>#DIV/0!</v>
      </c>
      <c r="R23" s="1">
        <v>0</v>
      </c>
      <c r="S23" s="3">
        <f t="shared" si="0"/>
        <v>0.33333333333333331</v>
      </c>
      <c r="T23" s="3">
        <f t="shared" si="1"/>
        <v>0</v>
      </c>
      <c r="U23" s="3">
        <f t="shared" si="2"/>
        <v>0</v>
      </c>
    </row>
    <row r="24" spans="1:22" x14ac:dyDescent="0.25">
      <c r="A24" t="s">
        <v>102</v>
      </c>
      <c r="B24" t="s">
        <v>108</v>
      </c>
      <c r="C24" t="str">
        <f t="shared" si="3"/>
        <v>Whitlow, Dominick</v>
      </c>
      <c r="D24" s="1">
        <v>1</v>
      </c>
      <c r="E24" s="1">
        <v>3</v>
      </c>
      <c r="F24" s="1">
        <v>0</v>
      </c>
      <c r="G24" s="1">
        <f t="shared" si="4"/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9" t="e">
        <f t="shared" si="5"/>
        <v>#DIV/0!</v>
      </c>
      <c r="R24" s="1">
        <v>0</v>
      </c>
      <c r="S24" s="3">
        <f t="shared" si="0"/>
        <v>0.5</v>
      </c>
      <c r="T24" s="3">
        <f t="shared" si="1"/>
        <v>0</v>
      </c>
      <c r="U24" s="3">
        <f t="shared" si="2"/>
        <v>0</v>
      </c>
    </row>
    <row r="25" spans="1:22" x14ac:dyDescent="0.25">
      <c r="A25" t="s">
        <v>103</v>
      </c>
      <c r="B25" t="s">
        <v>109</v>
      </c>
      <c r="C25" t="str">
        <f t="shared" si="3"/>
        <v>Denninger, Michael</v>
      </c>
      <c r="D25" s="1">
        <v>1</v>
      </c>
      <c r="E25" s="1">
        <v>0</v>
      </c>
      <c r="F25" s="1">
        <v>0</v>
      </c>
      <c r="G25" s="1">
        <f t="shared" si="4"/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</v>
      </c>
      <c r="O25" s="1">
        <v>0</v>
      </c>
      <c r="P25" s="1">
        <v>0</v>
      </c>
      <c r="Q25" s="9" t="e">
        <f t="shared" si="5"/>
        <v>#DIV/0!</v>
      </c>
      <c r="R25" s="1">
        <v>0</v>
      </c>
      <c r="S25" s="3">
        <f t="shared" si="0"/>
        <v>0</v>
      </c>
      <c r="T25" s="3">
        <f t="shared" si="1"/>
        <v>0</v>
      </c>
      <c r="U25" s="3">
        <f t="shared" si="2"/>
        <v>0</v>
      </c>
    </row>
    <row r="26" spans="1:22" s="4" customFormat="1" x14ac:dyDescent="0.25">
      <c r="A26" s="4" t="s">
        <v>110</v>
      </c>
      <c r="D26" s="12">
        <f>SUM(D3:D25)</f>
        <v>1127</v>
      </c>
      <c r="E26" s="12">
        <f t="shared" ref="E26:G26" si="6">SUM(E3:E25)</f>
        <v>211</v>
      </c>
      <c r="F26" s="12">
        <f t="shared" si="6"/>
        <v>324</v>
      </c>
      <c r="G26" s="12">
        <f t="shared" si="6"/>
        <v>263</v>
      </c>
      <c r="H26" s="12">
        <f t="shared" ref="H26:P26" si="7">SUM(H3:H25)</f>
        <v>54</v>
      </c>
      <c r="I26" s="12">
        <f t="shared" si="7"/>
        <v>6</v>
      </c>
      <c r="J26" s="12">
        <f t="shared" si="7"/>
        <v>1</v>
      </c>
      <c r="K26" s="12">
        <f t="shared" si="7"/>
        <v>177</v>
      </c>
      <c r="L26" s="12">
        <f t="shared" si="7"/>
        <v>35</v>
      </c>
      <c r="M26" s="12">
        <f t="shared" si="7"/>
        <v>140</v>
      </c>
      <c r="N26" s="12">
        <f t="shared" si="7"/>
        <v>185</v>
      </c>
      <c r="O26" s="12">
        <f t="shared" si="7"/>
        <v>58</v>
      </c>
      <c r="P26" s="12">
        <f t="shared" si="7"/>
        <v>73</v>
      </c>
      <c r="Q26" s="21">
        <f t="shared" si="5"/>
        <v>0.79452054794520544</v>
      </c>
      <c r="R26" s="12">
        <f>SUM(R3:R25)</f>
        <v>38</v>
      </c>
      <c r="S26" s="19">
        <f t="shared" si="0"/>
        <v>0.38467432950191571</v>
      </c>
      <c r="T26" s="19">
        <f t="shared" si="1"/>
        <v>0.34871339840283938</v>
      </c>
      <c r="U26" s="19">
        <f t="shared" si="2"/>
        <v>0.28748890860692106</v>
      </c>
      <c r="V26" s="20">
        <f>E26/($F$44+$G$44)</f>
        <v>5.4102564102564106</v>
      </c>
    </row>
    <row r="28" spans="1:22" ht="30.75" x14ac:dyDescent="0.3">
      <c r="A28" s="5" t="str">
        <f>'2017'!A31</f>
        <v>Pitching</v>
      </c>
      <c r="D28" s="12" t="s">
        <v>69</v>
      </c>
      <c r="E28" s="12" t="s">
        <v>70</v>
      </c>
      <c r="F28" s="12" t="s">
        <v>71</v>
      </c>
      <c r="G28" s="12" t="s">
        <v>72</v>
      </c>
      <c r="H28" s="12" t="s">
        <v>73</v>
      </c>
      <c r="I28" s="12" t="s">
        <v>74</v>
      </c>
      <c r="J28" s="12" t="s">
        <v>75</v>
      </c>
      <c r="K28" s="12" t="s">
        <v>76</v>
      </c>
      <c r="L28" s="12" t="s">
        <v>82</v>
      </c>
      <c r="M28" s="12" t="s">
        <v>77</v>
      </c>
      <c r="N28" s="12" t="s">
        <v>57</v>
      </c>
      <c r="O28" s="12" t="s">
        <v>78</v>
      </c>
      <c r="P28" s="12" t="s">
        <v>79</v>
      </c>
      <c r="Q28" s="12" t="s">
        <v>80</v>
      </c>
      <c r="R28" s="12" t="s">
        <v>81</v>
      </c>
      <c r="V28" s="70" t="s">
        <v>539</v>
      </c>
    </row>
    <row r="29" spans="1:22" x14ac:dyDescent="0.25">
      <c r="A29" t="s">
        <v>9</v>
      </c>
      <c r="B29" t="s">
        <v>33</v>
      </c>
      <c r="C29" t="str">
        <f t="shared" ref="C29:C43" si="8">+A29&amp;", "&amp;B29</f>
        <v>Frantz, Bryce</v>
      </c>
      <c r="D29" s="1">
        <v>9</v>
      </c>
      <c r="E29" s="1">
        <v>11</v>
      </c>
      <c r="F29" s="1">
        <v>3</v>
      </c>
      <c r="G29" s="1">
        <v>3</v>
      </c>
      <c r="H29" s="30">
        <v>53.33</v>
      </c>
      <c r="I29" s="1">
        <v>0</v>
      </c>
      <c r="J29" s="1">
        <v>51</v>
      </c>
      <c r="K29" s="1">
        <v>21</v>
      </c>
      <c r="L29" s="1">
        <v>12</v>
      </c>
      <c r="M29" s="8">
        <f>(L29/H29)*7</f>
        <v>1.5750984436527282</v>
      </c>
      <c r="N29" s="1">
        <v>16</v>
      </c>
      <c r="O29" s="1">
        <v>4</v>
      </c>
      <c r="P29" s="1">
        <v>50</v>
      </c>
      <c r="Q29" s="1">
        <v>208</v>
      </c>
      <c r="R29" s="3">
        <f t="shared" ref="R29:R44" si="9">J29/Q29</f>
        <v>0.24519230769230768</v>
      </c>
    </row>
    <row r="30" spans="1:22" x14ac:dyDescent="0.25">
      <c r="A30" t="s">
        <v>95</v>
      </c>
      <c r="B30" t="s">
        <v>96</v>
      </c>
      <c r="C30" t="str">
        <f t="shared" si="8"/>
        <v>Ringen, Nile</v>
      </c>
      <c r="D30" s="1">
        <v>5</v>
      </c>
      <c r="E30" s="1">
        <v>16</v>
      </c>
      <c r="F30" s="1">
        <v>4</v>
      </c>
      <c r="G30" s="1">
        <v>4</v>
      </c>
      <c r="H30" s="30">
        <v>49.67</v>
      </c>
      <c r="I30" s="1">
        <v>2</v>
      </c>
      <c r="J30" s="1">
        <v>65</v>
      </c>
      <c r="K30" s="1">
        <v>37</v>
      </c>
      <c r="L30" s="1">
        <v>27</v>
      </c>
      <c r="M30" s="8">
        <f t="shared" ref="M30:M44" si="10">(L30/H30)*7</f>
        <v>3.805113750754983</v>
      </c>
      <c r="N30" s="1">
        <v>10</v>
      </c>
      <c r="O30" s="1">
        <v>5</v>
      </c>
      <c r="P30" s="1">
        <v>37</v>
      </c>
      <c r="Q30" s="1">
        <v>215</v>
      </c>
      <c r="R30" s="3">
        <f t="shared" si="9"/>
        <v>0.30232558139534882</v>
      </c>
      <c r="V30" s="1"/>
    </row>
    <row r="31" spans="1:22" x14ac:dyDescent="0.25">
      <c r="A31" t="s">
        <v>3</v>
      </c>
      <c r="B31" t="s">
        <v>27</v>
      </c>
      <c r="C31" t="str">
        <f t="shared" si="8"/>
        <v>Schnoebelen, Joey</v>
      </c>
      <c r="D31" s="1">
        <v>7</v>
      </c>
      <c r="E31" s="1">
        <v>11</v>
      </c>
      <c r="F31" s="1">
        <v>2</v>
      </c>
      <c r="G31" s="1">
        <v>3</v>
      </c>
      <c r="H31" s="30">
        <v>44.33</v>
      </c>
      <c r="I31" s="1">
        <v>0</v>
      </c>
      <c r="J31" s="1">
        <v>51</v>
      </c>
      <c r="K31" s="1">
        <v>32</v>
      </c>
      <c r="L31" s="1">
        <v>24</v>
      </c>
      <c r="M31" s="8">
        <f t="shared" si="10"/>
        <v>3.7897586284683058</v>
      </c>
      <c r="N31" s="1">
        <v>14</v>
      </c>
      <c r="O31" s="1">
        <v>3</v>
      </c>
      <c r="P31" s="1">
        <v>21</v>
      </c>
      <c r="Q31" s="1">
        <v>181</v>
      </c>
      <c r="R31" s="3">
        <f t="shared" si="9"/>
        <v>0.28176795580110497</v>
      </c>
    </row>
    <row r="32" spans="1:22" x14ac:dyDescent="0.25">
      <c r="A32" t="s">
        <v>48</v>
      </c>
      <c r="B32" t="s">
        <v>36</v>
      </c>
      <c r="C32" t="str">
        <f t="shared" si="8"/>
        <v>Regennitter, Riley</v>
      </c>
      <c r="D32" s="1">
        <v>3</v>
      </c>
      <c r="E32" s="1">
        <v>13</v>
      </c>
      <c r="F32" s="1">
        <v>1</v>
      </c>
      <c r="G32" s="1">
        <v>4</v>
      </c>
      <c r="H32" s="30">
        <v>35.67</v>
      </c>
      <c r="I32" s="1">
        <v>1</v>
      </c>
      <c r="J32" s="1">
        <v>47</v>
      </c>
      <c r="K32" s="1">
        <v>35</v>
      </c>
      <c r="L32" s="1">
        <v>23</v>
      </c>
      <c r="M32" s="8">
        <f t="shared" si="10"/>
        <v>4.5135968601065324</v>
      </c>
      <c r="N32" s="1">
        <v>18</v>
      </c>
      <c r="O32" s="1">
        <v>1</v>
      </c>
      <c r="P32" s="1">
        <v>30</v>
      </c>
      <c r="Q32" s="1">
        <v>155</v>
      </c>
      <c r="R32" s="3">
        <f t="shared" si="9"/>
        <v>0.3032258064516129</v>
      </c>
    </row>
    <row r="33" spans="1:22" x14ac:dyDescent="0.25">
      <c r="A33" t="s">
        <v>0</v>
      </c>
      <c r="B33" t="s">
        <v>26</v>
      </c>
      <c r="C33" t="str">
        <f t="shared" si="8"/>
        <v>McCleary, Brett</v>
      </c>
      <c r="D33" s="1">
        <v>7</v>
      </c>
      <c r="E33" s="1">
        <v>9</v>
      </c>
      <c r="F33" s="1">
        <v>3</v>
      </c>
      <c r="G33" s="1">
        <v>4</v>
      </c>
      <c r="H33" s="30">
        <v>34</v>
      </c>
      <c r="I33" s="1">
        <v>0</v>
      </c>
      <c r="J33" s="1">
        <v>31</v>
      </c>
      <c r="K33" s="1">
        <v>33</v>
      </c>
      <c r="L33" s="1">
        <v>22</v>
      </c>
      <c r="M33" s="8">
        <f t="shared" si="10"/>
        <v>4.5294117647058822</v>
      </c>
      <c r="N33" s="1">
        <v>35</v>
      </c>
      <c r="O33" s="1">
        <v>3</v>
      </c>
      <c r="P33" s="1">
        <v>44</v>
      </c>
      <c r="Q33" s="1">
        <v>135</v>
      </c>
      <c r="R33" s="3">
        <f t="shared" si="9"/>
        <v>0.22962962962962963</v>
      </c>
    </row>
    <row r="34" spans="1:22" x14ac:dyDescent="0.25">
      <c r="A34" t="s">
        <v>65</v>
      </c>
      <c r="B34" t="s">
        <v>66</v>
      </c>
      <c r="C34" t="str">
        <f t="shared" si="8"/>
        <v>Sass, Caleb</v>
      </c>
      <c r="D34" s="1">
        <v>7</v>
      </c>
      <c r="E34" s="1">
        <v>7</v>
      </c>
      <c r="F34" s="1">
        <v>4</v>
      </c>
      <c r="G34" s="1">
        <v>2</v>
      </c>
      <c r="H34" s="30">
        <v>24</v>
      </c>
      <c r="I34" s="1">
        <v>0</v>
      </c>
      <c r="J34" s="1">
        <v>38</v>
      </c>
      <c r="K34" s="1">
        <v>32</v>
      </c>
      <c r="L34" s="1">
        <v>23</v>
      </c>
      <c r="M34" s="8">
        <f t="shared" si="10"/>
        <v>6.7083333333333339</v>
      </c>
      <c r="N34" s="1">
        <v>15</v>
      </c>
      <c r="O34" s="1">
        <v>5</v>
      </c>
      <c r="P34" s="1">
        <v>13</v>
      </c>
      <c r="Q34" s="1">
        <v>104</v>
      </c>
      <c r="R34" s="3">
        <f t="shared" si="9"/>
        <v>0.36538461538461536</v>
      </c>
    </row>
    <row r="35" spans="1:22" x14ac:dyDescent="0.25">
      <c r="A35" t="s">
        <v>102</v>
      </c>
      <c r="B35" t="s">
        <v>108</v>
      </c>
      <c r="C35" t="str">
        <f t="shared" si="8"/>
        <v>Whitlow, Dominick</v>
      </c>
      <c r="D35" s="1">
        <v>1</v>
      </c>
      <c r="E35" s="1">
        <v>6</v>
      </c>
      <c r="F35" s="1">
        <v>1</v>
      </c>
      <c r="G35" s="1">
        <v>0</v>
      </c>
      <c r="H35" s="30">
        <v>11.67</v>
      </c>
      <c r="I35" s="1">
        <v>0</v>
      </c>
      <c r="J35" s="1">
        <v>11</v>
      </c>
      <c r="K35" s="1">
        <v>7</v>
      </c>
      <c r="L35" s="1">
        <v>4</v>
      </c>
      <c r="M35" s="8">
        <f t="shared" si="10"/>
        <v>2.3993144815766922</v>
      </c>
      <c r="N35" s="1">
        <v>9</v>
      </c>
      <c r="O35" s="1">
        <v>1</v>
      </c>
      <c r="P35" s="1">
        <v>8</v>
      </c>
      <c r="Q35" s="1">
        <v>46</v>
      </c>
      <c r="R35" s="3">
        <f t="shared" si="9"/>
        <v>0.2391304347826087</v>
      </c>
    </row>
    <row r="36" spans="1:22" x14ac:dyDescent="0.25">
      <c r="A36" t="s">
        <v>12</v>
      </c>
      <c r="B36" t="s">
        <v>37</v>
      </c>
      <c r="C36" t="str">
        <f t="shared" si="8"/>
        <v>Polfliet, Machlen</v>
      </c>
      <c r="D36" s="1">
        <v>0</v>
      </c>
      <c r="E36" s="1">
        <v>6</v>
      </c>
      <c r="F36" s="1">
        <v>0</v>
      </c>
      <c r="G36" s="1">
        <v>0</v>
      </c>
      <c r="H36" s="30">
        <v>8.67</v>
      </c>
      <c r="I36" s="1">
        <v>0</v>
      </c>
      <c r="J36" s="1">
        <v>12</v>
      </c>
      <c r="K36" s="1">
        <v>8</v>
      </c>
      <c r="L36" s="1">
        <v>7</v>
      </c>
      <c r="M36" s="8">
        <f t="shared" si="10"/>
        <v>5.6516724336793542</v>
      </c>
      <c r="N36" s="1">
        <v>4</v>
      </c>
      <c r="O36" s="1">
        <v>0</v>
      </c>
      <c r="P36" s="1">
        <v>5</v>
      </c>
      <c r="Q36" s="1">
        <v>39</v>
      </c>
      <c r="R36" s="3">
        <f t="shared" si="9"/>
        <v>0.30769230769230771</v>
      </c>
    </row>
    <row r="37" spans="1:22" x14ac:dyDescent="0.25">
      <c r="A37" t="s">
        <v>1</v>
      </c>
      <c r="B37" t="s">
        <v>24</v>
      </c>
      <c r="C37" t="str">
        <f t="shared" si="8"/>
        <v>Reyhons, Travis</v>
      </c>
      <c r="D37" s="1">
        <v>0</v>
      </c>
      <c r="E37" s="1">
        <v>3</v>
      </c>
      <c r="F37" s="1">
        <v>0</v>
      </c>
      <c r="G37" s="1">
        <v>0</v>
      </c>
      <c r="H37" s="30">
        <v>3.67</v>
      </c>
      <c r="I37" s="1">
        <v>1</v>
      </c>
      <c r="J37" s="1">
        <v>6</v>
      </c>
      <c r="K37" s="1">
        <v>4</v>
      </c>
      <c r="L37" s="1">
        <v>3</v>
      </c>
      <c r="M37" s="8">
        <f t="shared" si="10"/>
        <v>5.7220708446866482</v>
      </c>
      <c r="N37" s="1">
        <v>6</v>
      </c>
      <c r="O37" s="1">
        <v>0</v>
      </c>
      <c r="P37" s="1">
        <v>5</v>
      </c>
      <c r="Q37" s="1">
        <v>16</v>
      </c>
      <c r="R37" s="3">
        <f t="shared" si="9"/>
        <v>0.375</v>
      </c>
    </row>
    <row r="38" spans="1:22" x14ac:dyDescent="0.25">
      <c r="A38" t="s">
        <v>21</v>
      </c>
      <c r="B38" t="s">
        <v>45</v>
      </c>
      <c r="C38" t="str">
        <f t="shared" si="8"/>
        <v>Geerdes, Jim</v>
      </c>
      <c r="D38" s="1">
        <v>0</v>
      </c>
      <c r="E38" s="1">
        <v>2</v>
      </c>
      <c r="F38" s="1">
        <v>0</v>
      </c>
      <c r="G38" s="1">
        <v>0</v>
      </c>
      <c r="H38" s="30">
        <v>3.33</v>
      </c>
      <c r="I38" s="1">
        <v>0</v>
      </c>
      <c r="J38" s="1">
        <v>2</v>
      </c>
      <c r="K38" s="1">
        <v>2</v>
      </c>
      <c r="L38" s="1">
        <v>2</v>
      </c>
      <c r="M38" s="8">
        <f t="shared" si="10"/>
        <v>4.2042042042042045</v>
      </c>
      <c r="N38" s="1">
        <v>0</v>
      </c>
      <c r="O38" s="1">
        <v>5</v>
      </c>
      <c r="P38" s="1">
        <v>1</v>
      </c>
      <c r="Q38" s="1">
        <v>12</v>
      </c>
      <c r="R38" s="3">
        <f t="shared" si="9"/>
        <v>0.16666666666666666</v>
      </c>
    </row>
    <row r="39" spans="1:22" x14ac:dyDescent="0.25">
      <c r="A39" t="s">
        <v>100</v>
      </c>
      <c r="B39" t="s">
        <v>28</v>
      </c>
      <c r="C39" t="str">
        <f t="shared" si="8"/>
        <v>Mertens, Dylan</v>
      </c>
      <c r="D39" s="1">
        <v>0</v>
      </c>
      <c r="E39" s="1">
        <v>3</v>
      </c>
      <c r="F39" s="1">
        <v>0</v>
      </c>
      <c r="G39" s="1">
        <v>0</v>
      </c>
      <c r="H39" s="30">
        <v>2.33</v>
      </c>
      <c r="I39" s="1">
        <v>0</v>
      </c>
      <c r="J39" s="1">
        <v>5</v>
      </c>
      <c r="K39" s="1">
        <v>4</v>
      </c>
      <c r="L39" s="1">
        <v>3</v>
      </c>
      <c r="M39" s="8">
        <f t="shared" si="10"/>
        <v>9.0128755364806867</v>
      </c>
      <c r="N39" s="1">
        <v>0</v>
      </c>
      <c r="O39" s="1">
        <v>0</v>
      </c>
      <c r="P39" s="1">
        <v>1</v>
      </c>
      <c r="Q39" s="1">
        <v>12</v>
      </c>
      <c r="R39" s="3">
        <f t="shared" si="9"/>
        <v>0.41666666666666669</v>
      </c>
    </row>
    <row r="40" spans="1:22" x14ac:dyDescent="0.25">
      <c r="A40" t="s">
        <v>18</v>
      </c>
      <c r="B40" t="s">
        <v>43</v>
      </c>
      <c r="C40" t="str">
        <f t="shared" si="8"/>
        <v>Villhauer, Roman</v>
      </c>
      <c r="D40" s="1">
        <v>1</v>
      </c>
      <c r="E40" s="1">
        <v>1</v>
      </c>
      <c r="F40" s="1">
        <v>0</v>
      </c>
      <c r="G40" s="1">
        <v>1</v>
      </c>
      <c r="H40" s="30">
        <v>2</v>
      </c>
      <c r="I40" s="1">
        <v>0</v>
      </c>
      <c r="J40" s="1">
        <v>6</v>
      </c>
      <c r="K40" s="1">
        <v>7</v>
      </c>
      <c r="L40" s="1">
        <v>5</v>
      </c>
      <c r="M40" s="8">
        <f t="shared" si="10"/>
        <v>17.5</v>
      </c>
      <c r="N40" s="1">
        <v>2</v>
      </c>
      <c r="O40" s="1">
        <v>0</v>
      </c>
      <c r="P40" s="1">
        <v>1</v>
      </c>
      <c r="Q40" s="1">
        <v>8</v>
      </c>
      <c r="R40" s="3">
        <f t="shared" si="9"/>
        <v>0.75</v>
      </c>
      <c r="V40" s="1"/>
    </row>
    <row r="41" spans="1:22" x14ac:dyDescent="0.25">
      <c r="A41" t="s">
        <v>2</v>
      </c>
      <c r="B41" t="s">
        <v>25</v>
      </c>
      <c r="C41" t="str">
        <f t="shared" si="8"/>
        <v>Stone, Zach</v>
      </c>
      <c r="D41" s="1">
        <v>0</v>
      </c>
      <c r="E41" s="1">
        <v>2</v>
      </c>
      <c r="F41" s="1">
        <v>0</v>
      </c>
      <c r="G41" s="1">
        <v>0</v>
      </c>
      <c r="H41" s="30">
        <v>1.33</v>
      </c>
      <c r="I41" s="1">
        <v>0</v>
      </c>
      <c r="J41" s="1">
        <v>3</v>
      </c>
      <c r="K41" s="1">
        <v>3</v>
      </c>
      <c r="L41" s="1">
        <v>3</v>
      </c>
      <c r="M41" s="8">
        <f t="shared" si="10"/>
        <v>15.789473684210527</v>
      </c>
      <c r="N41" s="1">
        <v>4</v>
      </c>
      <c r="O41" s="1">
        <v>1</v>
      </c>
      <c r="P41" s="1">
        <v>3</v>
      </c>
      <c r="Q41" s="1">
        <v>7</v>
      </c>
      <c r="R41" s="3">
        <f t="shared" si="9"/>
        <v>0.42857142857142855</v>
      </c>
      <c r="V41" s="1"/>
    </row>
    <row r="42" spans="1:22" x14ac:dyDescent="0.25">
      <c r="A42" t="s">
        <v>99</v>
      </c>
      <c r="B42" t="s">
        <v>106</v>
      </c>
      <c r="C42" t="str">
        <f t="shared" si="8"/>
        <v>Berg, Bryan</v>
      </c>
      <c r="D42" s="1">
        <v>0</v>
      </c>
      <c r="E42" s="1">
        <v>1</v>
      </c>
      <c r="F42" s="1">
        <v>0</v>
      </c>
      <c r="G42" s="1">
        <v>0</v>
      </c>
      <c r="H42" s="30">
        <v>1</v>
      </c>
      <c r="I42" s="1">
        <v>0</v>
      </c>
      <c r="J42" s="1">
        <v>2</v>
      </c>
      <c r="K42" s="1">
        <v>3</v>
      </c>
      <c r="L42" s="1">
        <v>0</v>
      </c>
      <c r="M42" s="8">
        <f t="shared" si="10"/>
        <v>0</v>
      </c>
      <c r="N42" s="1">
        <v>1</v>
      </c>
      <c r="O42" s="1">
        <v>0</v>
      </c>
      <c r="P42" s="1">
        <v>0</v>
      </c>
      <c r="Q42" s="1">
        <v>6</v>
      </c>
      <c r="R42" s="3">
        <f t="shared" si="9"/>
        <v>0.33333333333333331</v>
      </c>
      <c r="V42" s="1"/>
    </row>
    <row r="43" spans="1:22" x14ac:dyDescent="0.25">
      <c r="A43" t="s">
        <v>103</v>
      </c>
      <c r="B43" t="s">
        <v>109</v>
      </c>
      <c r="C43" t="str">
        <f t="shared" si="8"/>
        <v>Denninger, Michael</v>
      </c>
      <c r="D43" s="1">
        <v>0</v>
      </c>
      <c r="E43" s="1">
        <v>1</v>
      </c>
      <c r="F43" s="1">
        <v>0</v>
      </c>
      <c r="G43" s="1">
        <v>0</v>
      </c>
      <c r="H43" s="30">
        <v>0.67</v>
      </c>
      <c r="I43" s="1">
        <v>0</v>
      </c>
      <c r="J43" s="1">
        <v>0</v>
      </c>
      <c r="K43" s="1">
        <v>0</v>
      </c>
      <c r="L43" s="1">
        <v>0</v>
      </c>
      <c r="M43" s="8">
        <f t="shared" si="10"/>
        <v>0</v>
      </c>
      <c r="N43" s="1">
        <v>0</v>
      </c>
      <c r="O43" s="1">
        <v>0</v>
      </c>
      <c r="P43" s="1">
        <v>0</v>
      </c>
      <c r="Q43" s="1">
        <v>1</v>
      </c>
      <c r="R43" s="3">
        <f t="shared" si="9"/>
        <v>0</v>
      </c>
    </row>
    <row r="44" spans="1:22" s="4" customFormat="1" x14ac:dyDescent="0.25">
      <c r="A44" s="4" t="s">
        <v>110</v>
      </c>
      <c r="D44" s="12">
        <f>SUM(D29:D43)</f>
        <v>40</v>
      </c>
      <c r="E44" s="12">
        <f t="shared" ref="E44:O44" si="11">SUM(E29:E43)</f>
        <v>92</v>
      </c>
      <c r="F44" s="12">
        <f t="shared" si="11"/>
        <v>18</v>
      </c>
      <c r="G44" s="12">
        <f t="shared" si="11"/>
        <v>21</v>
      </c>
      <c r="H44" s="31">
        <f t="shared" si="11"/>
        <v>275.66999999999996</v>
      </c>
      <c r="I44" s="12">
        <f t="shared" si="11"/>
        <v>4</v>
      </c>
      <c r="J44" s="12">
        <f t="shared" si="11"/>
        <v>330</v>
      </c>
      <c r="K44" s="12">
        <f t="shared" si="11"/>
        <v>228</v>
      </c>
      <c r="L44" s="12">
        <f t="shared" si="11"/>
        <v>158</v>
      </c>
      <c r="M44" s="20">
        <f t="shared" si="10"/>
        <v>4.012043385206951</v>
      </c>
      <c r="N44" s="12">
        <f>SUM(N29:N43)</f>
        <v>134</v>
      </c>
      <c r="O44" s="12">
        <f t="shared" si="11"/>
        <v>28</v>
      </c>
      <c r="P44" s="12">
        <f>SUM(P29:P43)</f>
        <v>219</v>
      </c>
      <c r="Q44" s="12">
        <f>SUM(Q29:Q43)</f>
        <v>1145</v>
      </c>
      <c r="R44" s="19">
        <f t="shared" si="9"/>
        <v>0.28820960698689957</v>
      </c>
      <c r="S44" s="12"/>
      <c r="T44" s="12"/>
      <c r="U44" s="12"/>
      <c r="V44" s="20">
        <f>H44/($F$44+$G$44)</f>
        <v>7.0684615384615377</v>
      </c>
    </row>
    <row r="46" spans="1:22" ht="45.75" x14ac:dyDescent="0.3">
      <c r="A46" s="5" t="str">
        <f>'2017'!A47</f>
        <v>Fielding</v>
      </c>
      <c r="D46" s="1" t="str">
        <f>'2017'!D47</f>
        <v>A</v>
      </c>
      <c r="E46" s="1" t="str">
        <f>'2017'!E47</f>
        <v>PO</v>
      </c>
      <c r="F46" s="1" t="str">
        <f>'2017'!F47</f>
        <v>E</v>
      </c>
      <c r="G46" s="1" t="str">
        <f>'2017'!G47</f>
        <v xml:space="preserve">C </v>
      </c>
      <c r="H46" s="1" t="str">
        <f>'2017'!H47</f>
        <v>F%</v>
      </c>
      <c r="I46" s="1" t="str">
        <f>'2017'!I47</f>
        <v>CS</v>
      </c>
      <c r="J46" s="1" t="str">
        <f>'2017'!J47</f>
        <v>SBA</v>
      </c>
      <c r="K46" s="6" t="str">
        <f>'2017'!K47</f>
        <v>% Thrown Out</v>
      </c>
    </row>
    <row r="47" spans="1:22" x14ac:dyDescent="0.25">
      <c r="A47" t="s">
        <v>4</v>
      </c>
      <c r="B47" t="s">
        <v>28</v>
      </c>
      <c r="C47" t="str">
        <f t="shared" ref="C47:C69" si="12">+A47&amp;", "&amp;B47</f>
        <v>Deshler, Dylan</v>
      </c>
      <c r="D47" s="1">
        <v>0</v>
      </c>
      <c r="E47" s="1">
        <v>8</v>
      </c>
      <c r="F47" s="1">
        <v>0</v>
      </c>
      <c r="G47" s="1">
        <v>8</v>
      </c>
      <c r="H47" s="3">
        <f>(D47+E47)/G47</f>
        <v>1</v>
      </c>
    </row>
    <row r="48" spans="1:22" x14ac:dyDescent="0.25">
      <c r="A48" t="s">
        <v>12</v>
      </c>
      <c r="B48" t="s">
        <v>37</v>
      </c>
      <c r="C48" t="str">
        <f t="shared" si="12"/>
        <v>Polfliet, Machlen</v>
      </c>
      <c r="D48" s="1">
        <v>0</v>
      </c>
      <c r="E48" s="1">
        <v>2</v>
      </c>
      <c r="F48" s="1">
        <v>0</v>
      </c>
      <c r="G48" s="1">
        <v>2</v>
      </c>
      <c r="H48" s="3">
        <f t="shared" ref="H48:H70" si="13">(D48+E48)/G48</f>
        <v>1</v>
      </c>
    </row>
    <row r="49" spans="1:11" x14ac:dyDescent="0.25">
      <c r="A49" t="s">
        <v>102</v>
      </c>
      <c r="B49" t="s">
        <v>108</v>
      </c>
      <c r="C49" t="str">
        <f t="shared" si="12"/>
        <v>Whitlow, Dominick</v>
      </c>
      <c r="D49" s="1">
        <v>1</v>
      </c>
      <c r="E49" s="1">
        <v>0</v>
      </c>
      <c r="F49" s="1">
        <v>0</v>
      </c>
      <c r="G49" s="1">
        <v>1</v>
      </c>
      <c r="H49" s="3">
        <f t="shared" si="13"/>
        <v>1</v>
      </c>
    </row>
    <row r="50" spans="1:11" x14ac:dyDescent="0.25">
      <c r="A50" t="s">
        <v>103</v>
      </c>
      <c r="B50" t="s">
        <v>109</v>
      </c>
      <c r="C50" t="str">
        <f t="shared" si="12"/>
        <v>Denninger, Michael</v>
      </c>
      <c r="D50" s="1">
        <v>1</v>
      </c>
      <c r="E50" s="1">
        <v>0</v>
      </c>
      <c r="F50" s="1">
        <v>0</v>
      </c>
      <c r="G50" s="1">
        <v>1</v>
      </c>
      <c r="H50" s="3">
        <f t="shared" si="13"/>
        <v>1</v>
      </c>
    </row>
    <row r="51" spans="1:11" x14ac:dyDescent="0.25">
      <c r="A51" t="s">
        <v>21</v>
      </c>
      <c r="B51" t="s">
        <v>45</v>
      </c>
      <c r="C51" t="str">
        <f t="shared" si="12"/>
        <v>Geerdes, Jim</v>
      </c>
      <c r="D51" s="1">
        <v>0</v>
      </c>
      <c r="E51" s="1">
        <v>2</v>
      </c>
      <c r="F51" s="1">
        <v>0</v>
      </c>
      <c r="G51" s="1">
        <v>2</v>
      </c>
      <c r="H51" s="3">
        <f t="shared" si="13"/>
        <v>1</v>
      </c>
    </row>
    <row r="52" spans="1:11" x14ac:dyDescent="0.25">
      <c r="A52" t="s">
        <v>92</v>
      </c>
      <c r="B52" t="s">
        <v>93</v>
      </c>
      <c r="C52" t="str">
        <f t="shared" si="12"/>
        <v>Fellows, Griffin</v>
      </c>
      <c r="D52" s="1">
        <v>3</v>
      </c>
      <c r="E52" s="1">
        <v>68</v>
      </c>
      <c r="F52" s="1">
        <v>1</v>
      </c>
      <c r="G52" s="1">
        <v>72</v>
      </c>
      <c r="H52" s="3">
        <f t="shared" si="13"/>
        <v>0.98611111111111116</v>
      </c>
    </row>
    <row r="53" spans="1:11" x14ac:dyDescent="0.25">
      <c r="A53" t="s">
        <v>95</v>
      </c>
      <c r="B53" t="s">
        <v>96</v>
      </c>
      <c r="C53" t="str">
        <f t="shared" si="12"/>
        <v>Ringen, Nile</v>
      </c>
      <c r="D53" s="1">
        <v>33</v>
      </c>
      <c r="E53" s="1">
        <v>223</v>
      </c>
      <c r="F53" s="1">
        <v>7</v>
      </c>
      <c r="G53" s="1">
        <v>263</v>
      </c>
      <c r="H53" s="3">
        <f t="shared" si="13"/>
        <v>0.97338403041825095</v>
      </c>
    </row>
    <row r="54" spans="1:11" x14ac:dyDescent="0.25">
      <c r="A54" t="s">
        <v>2</v>
      </c>
      <c r="B54" t="s">
        <v>25</v>
      </c>
      <c r="C54" t="str">
        <f t="shared" si="12"/>
        <v>Stone, Zach</v>
      </c>
      <c r="D54" s="1">
        <v>10</v>
      </c>
      <c r="E54" s="1">
        <v>59</v>
      </c>
      <c r="F54" s="1">
        <v>4</v>
      </c>
      <c r="G54" s="1">
        <v>73</v>
      </c>
      <c r="H54" s="3">
        <f t="shared" si="13"/>
        <v>0.9452054794520548</v>
      </c>
      <c r="I54" s="1">
        <v>3</v>
      </c>
      <c r="J54" s="1">
        <v>13</v>
      </c>
      <c r="K54" s="10">
        <f>I54/(I54+J54)</f>
        <v>0.1875</v>
      </c>
    </row>
    <row r="55" spans="1:11" x14ac:dyDescent="0.25">
      <c r="A55" t="s">
        <v>3</v>
      </c>
      <c r="B55" t="s">
        <v>27</v>
      </c>
      <c r="C55" t="str">
        <f t="shared" si="12"/>
        <v>Schnoebelen, Joey</v>
      </c>
      <c r="D55" s="1">
        <v>43</v>
      </c>
      <c r="E55" s="1">
        <v>94</v>
      </c>
      <c r="F55" s="1">
        <v>9</v>
      </c>
      <c r="G55" s="1">
        <v>146</v>
      </c>
      <c r="H55" s="3">
        <f t="shared" si="13"/>
        <v>0.93835616438356162</v>
      </c>
      <c r="I55" s="1">
        <v>2</v>
      </c>
      <c r="J55" s="1">
        <v>14</v>
      </c>
      <c r="K55" s="10">
        <f t="shared" ref="K55:K70" si="14">I55/(I55+J55)</f>
        <v>0.125</v>
      </c>
    </row>
    <row r="56" spans="1:11" x14ac:dyDescent="0.25">
      <c r="A56" t="s">
        <v>6</v>
      </c>
      <c r="B56" t="s">
        <v>30</v>
      </c>
      <c r="C56" t="str">
        <f t="shared" si="12"/>
        <v>Africa, Dillon</v>
      </c>
      <c r="D56" s="1">
        <v>2</v>
      </c>
      <c r="E56" s="1">
        <v>37</v>
      </c>
      <c r="F56" s="1">
        <v>3</v>
      </c>
      <c r="G56" s="1">
        <v>42</v>
      </c>
      <c r="H56" s="3">
        <f t="shared" si="13"/>
        <v>0.9285714285714286</v>
      </c>
      <c r="K56" s="10"/>
    </row>
    <row r="57" spans="1:11" x14ac:dyDescent="0.25">
      <c r="A57" t="s">
        <v>0</v>
      </c>
      <c r="B57" t="str">
        <f>'2017'!B58</f>
        <v>Brett</v>
      </c>
      <c r="C57" t="str">
        <f t="shared" si="12"/>
        <v>McCleary, Brett</v>
      </c>
      <c r="D57" s="1">
        <v>38</v>
      </c>
      <c r="E57" s="1">
        <v>151</v>
      </c>
      <c r="F57" s="1">
        <v>16</v>
      </c>
      <c r="G57" s="1">
        <v>205</v>
      </c>
      <c r="H57" s="3">
        <f t="shared" si="13"/>
        <v>0.92195121951219516</v>
      </c>
      <c r="I57" s="1">
        <v>5</v>
      </c>
      <c r="J57" s="1">
        <v>25</v>
      </c>
      <c r="K57" s="10">
        <f t="shared" si="14"/>
        <v>0.16666666666666666</v>
      </c>
    </row>
    <row r="58" spans="1:11" x14ac:dyDescent="0.25">
      <c r="A58" t="s">
        <v>94</v>
      </c>
      <c r="B58" t="s">
        <v>28</v>
      </c>
      <c r="C58" t="str">
        <f t="shared" si="12"/>
        <v>Leigh, Dylan</v>
      </c>
      <c r="D58" s="1">
        <v>68</v>
      </c>
      <c r="E58" s="1">
        <v>48</v>
      </c>
      <c r="F58" s="1">
        <v>10</v>
      </c>
      <c r="G58" s="1">
        <v>126</v>
      </c>
      <c r="H58" s="3">
        <f t="shared" si="13"/>
        <v>0.92063492063492058</v>
      </c>
      <c r="K58" s="10"/>
    </row>
    <row r="59" spans="1:11" x14ac:dyDescent="0.25">
      <c r="A59" t="s">
        <v>9</v>
      </c>
      <c r="B59" t="s">
        <v>33</v>
      </c>
      <c r="C59" t="str">
        <f t="shared" si="12"/>
        <v>Frantz, Bryce</v>
      </c>
      <c r="D59" s="1">
        <v>18</v>
      </c>
      <c r="E59" s="1">
        <v>23</v>
      </c>
      <c r="F59" s="1">
        <v>4</v>
      </c>
      <c r="G59" s="1">
        <v>45</v>
      </c>
      <c r="H59" s="3">
        <f t="shared" si="13"/>
        <v>0.91111111111111109</v>
      </c>
      <c r="K59" s="10"/>
    </row>
    <row r="60" spans="1:11" x14ac:dyDescent="0.25">
      <c r="A60" t="s">
        <v>98</v>
      </c>
      <c r="B60" t="s">
        <v>105</v>
      </c>
      <c r="C60" t="str">
        <f t="shared" si="12"/>
        <v>Moioffer, Nick</v>
      </c>
      <c r="D60" s="1">
        <v>0</v>
      </c>
      <c r="E60" s="1">
        <v>10</v>
      </c>
      <c r="F60" s="1">
        <v>1</v>
      </c>
      <c r="G60" s="1">
        <v>11</v>
      </c>
      <c r="H60" s="3">
        <f t="shared" si="13"/>
        <v>0.90909090909090906</v>
      </c>
      <c r="K60" s="10"/>
    </row>
    <row r="61" spans="1:11" x14ac:dyDescent="0.25">
      <c r="A61" t="s">
        <v>48</v>
      </c>
      <c r="B61" t="s">
        <v>36</v>
      </c>
      <c r="C61" t="str">
        <f t="shared" si="12"/>
        <v>Regennitter, Riley</v>
      </c>
      <c r="D61" s="1">
        <v>18</v>
      </c>
      <c r="E61" s="1">
        <v>9</v>
      </c>
      <c r="F61" s="1">
        <v>3</v>
      </c>
      <c r="G61" s="1">
        <v>30</v>
      </c>
      <c r="H61" s="3">
        <f t="shared" si="13"/>
        <v>0.9</v>
      </c>
      <c r="K61" s="10"/>
    </row>
    <row r="62" spans="1:11" x14ac:dyDescent="0.25">
      <c r="A62" t="s">
        <v>15</v>
      </c>
      <c r="B62" t="s">
        <v>40</v>
      </c>
      <c r="C62" t="str">
        <f t="shared" si="12"/>
        <v>Roggeveen, Jack</v>
      </c>
      <c r="D62" s="1">
        <v>0</v>
      </c>
      <c r="E62" s="1">
        <v>15</v>
      </c>
      <c r="F62" s="1">
        <v>2</v>
      </c>
      <c r="G62" s="1">
        <v>17</v>
      </c>
      <c r="H62" s="3">
        <f t="shared" si="13"/>
        <v>0.88235294117647056</v>
      </c>
      <c r="K62" s="10"/>
    </row>
    <row r="63" spans="1:11" x14ac:dyDescent="0.25">
      <c r="A63" t="s">
        <v>97</v>
      </c>
      <c r="B63" t="s">
        <v>104</v>
      </c>
      <c r="C63" t="str">
        <f t="shared" si="12"/>
        <v>Waikel, Nathan</v>
      </c>
      <c r="D63" s="1">
        <v>3</v>
      </c>
      <c r="E63" s="1">
        <v>2</v>
      </c>
      <c r="F63" s="1">
        <v>1</v>
      </c>
      <c r="G63" s="1">
        <v>6</v>
      </c>
      <c r="H63" s="3">
        <f t="shared" si="13"/>
        <v>0.83333333333333337</v>
      </c>
      <c r="K63" s="10"/>
    </row>
    <row r="64" spans="1:11" x14ac:dyDescent="0.25">
      <c r="A64" t="s">
        <v>65</v>
      </c>
      <c r="B64" t="s">
        <v>66</v>
      </c>
      <c r="C64" t="str">
        <f t="shared" si="12"/>
        <v>Sass, Caleb</v>
      </c>
      <c r="D64" s="1">
        <v>84</v>
      </c>
      <c r="E64" s="1">
        <v>44</v>
      </c>
      <c r="F64" s="1">
        <v>28</v>
      </c>
      <c r="G64" s="1">
        <v>156</v>
      </c>
      <c r="H64" s="3">
        <f t="shared" si="13"/>
        <v>0.82051282051282048</v>
      </c>
      <c r="K64" s="10"/>
    </row>
    <row r="65" spans="1:21" x14ac:dyDescent="0.25">
      <c r="A65" t="s">
        <v>1</v>
      </c>
      <c r="B65" t="s">
        <v>24</v>
      </c>
      <c r="C65" t="str">
        <f t="shared" si="12"/>
        <v>Reyhons, Travis</v>
      </c>
      <c r="D65" s="1">
        <v>12</v>
      </c>
      <c r="E65" s="1">
        <v>34</v>
      </c>
      <c r="F65" s="1">
        <v>14</v>
      </c>
      <c r="G65" s="1">
        <v>60</v>
      </c>
      <c r="H65" s="3">
        <f t="shared" si="13"/>
        <v>0.76666666666666672</v>
      </c>
      <c r="K65" s="10"/>
    </row>
    <row r="66" spans="1:21" x14ac:dyDescent="0.25">
      <c r="A66" t="s">
        <v>99</v>
      </c>
      <c r="B66" t="s">
        <v>106</v>
      </c>
      <c r="C66" t="str">
        <f t="shared" si="12"/>
        <v>Berg, Bryan</v>
      </c>
      <c r="D66" s="1">
        <v>2</v>
      </c>
      <c r="E66" s="1">
        <v>1</v>
      </c>
      <c r="F66" s="1">
        <v>1</v>
      </c>
      <c r="G66" s="1">
        <v>4</v>
      </c>
      <c r="H66" s="3">
        <f t="shared" si="13"/>
        <v>0.75</v>
      </c>
      <c r="K66" s="10"/>
    </row>
    <row r="67" spans="1:21" x14ac:dyDescent="0.25">
      <c r="A67" t="s">
        <v>18</v>
      </c>
      <c r="B67" t="s">
        <v>43</v>
      </c>
      <c r="C67" t="str">
        <f t="shared" si="12"/>
        <v>Villhauer, Roman</v>
      </c>
      <c r="D67" s="1">
        <v>1</v>
      </c>
      <c r="E67" s="1">
        <v>0</v>
      </c>
      <c r="F67" s="1">
        <v>1</v>
      </c>
      <c r="G67" s="1">
        <v>2</v>
      </c>
      <c r="H67" s="3">
        <f t="shared" si="13"/>
        <v>0.5</v>
      </c>
      <c r="I67" s="1">
        <v>1</v>
      </c>
      <c r="K67" s="10">
        <f t="shared" si="14"/>
        <v>1</v>
      </c>
    </row>
    <row r="68" spans="1:21" x14ac:dyDescent="0.25">
      <c r="A68" t="s">
        <v>100</v>
      </c>
      <c r="B68" t="s">
        <v>28</v>
      </c>
      <c r="C68" t="str">
        <f t="shared" si="12"/>
        <v>Mertens, Dylan</v>
      </c>
      <c r="D68" s="1">
        <v>0</v>
      </c>
      <c r="E68" s="1">
        <v>0</v>
      </c>
      <c r="F68" s="1">
        <v>1</v>
      </c>
      <c r="G68" s="1">
        <v>1</v>
      </c>
      <c r="H68" s="3">
        <f t="shared" si="13"/>
        <v>0</v>
      </c>
      <c r="K68" s="10"/>
    </row>
    <row r="69" spans="1:21" x14ac:dyDescent="0.25">
      <c r="A69" t="s">
        <v>101</v>
      </c>
      <c r="B69" t="s">
        <v>107</v>
      </c>
      <c r="C69" t="str">
        <f t="shared" si="12"/>
        <v>McCullough, CJ</v>
      </c>
      <c r="D69" s="1">
        <v>0</v>
      </c>
      <c r="E69" s="1">
        <v>0</v>
      </c>
      <c r="F69" s="1">
        <v>0</v>
      </c>
      <c r="G69" s="1">
        <v>0</v>
      </c>
      <c r="H69" s="3" t="e">
        <f t="shared" si="13"/>
        <v>#DIV/0!</v>
      </c>
      <c r="K69" s="10"/>
    </row>
    <row r="70" spans="1:21" s="4" customFormat="1" x14ac:dyDescent="0.25">
      <c r="A70" s="4" t="s">
        <v>110</v>
      </c>
      <c r="D70" s="12">
        <f>SUM(D47:D69)</f>
        <v>337</v>
      </c>
      <c r="E70" s="12">
        <f>SUM(E47:E69)</f>
        <v>830</v>
      </c>
      <c r="F70" s="12">
        <f t="shared" ref="F70:J70" si="15">SUM(F47:F69)</f>
        <v>106</v>
      </c>
      <c r="G70" s="12">
        <f t="shared" si="15"/>
        <v>1273</v>
      </c>
      <c r="H70" s="19">
        <f t="shared" si="13"/>
        <v>0.91673212882953647</v>
      </c>
      <c r="I70" s="12">
        <f t="shared" si="15"/>
        <v>11</v>
      </c>
      <c r="J70" s="12">
        <f t="shared" si="15"/>
        <v>52</v>
      </c>
      <c r="K70" s="22">
        <f t="shared" si="14"/>
        <v>0.17460317460317459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</row>
  </sheetData>
  <pageMargins left="0.7" right="0.7" top="0.75" bottom="0.75" header="0.3" footer="0.3"/>
  <pageSetup scale="4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63"/>
  <sheetViews>
    <sheetView topLeftCell="A15" zoomScaleNormal="100" workbookViewId="0"/>
  </sheetViews>
  <sheetFormatPr defaultRowHeight="15" x14ac:dyDescent="0.25"/>
  <cols>
    <col min="1" max="1" width="15.28515625" bestFit="1" customWidth="1"/>
    <col min="3" max="3" width="21.85546875" bestFit="1" customWidth="1"/>
  </cols>
  <sheetData>
    <row r="1" spans="1:21" x14ac:dyDescent="0.25">
      <c r="A1" s="2">
        <v>2015</v>
      </c>
      <c r="D1" s="4" t="s">
        <v>219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18.75" x14ac:dyDescent="0.3">
      <c r="A2" s="5" t="str">
        <f>'2017'!A2</f>
        <v>Hitting</v>
      </c>
      <c r="D2" s="12" t="str">
        <f>'2017'!D2</f>
        <v>AB</v>
      </c>
      <c r="E2" s="12" t="str">
        <f>'2017'!E2</f>
        <v>R</v>
      </c>
      <c r="F2" s="12" t="str">
        <f>'2017'!F2</f>
        <v>H</v>
      </c>
      <c r="G2" s="12" t="s">
        <v>426</v>
      </c>
      <c r="H2" s="12" t="str">
        <f>'2017'!H2</f>
        <v>2B</v>
      </c>
      <c r="I2" s="12" t="str">
        <f>'2017'!I2</f>
        <v>3B</v>
      </c>
      <c r="J2" s="12" t="str">
        <f>'2017'!J2</f>
        <v>HR</v>
      </c>
      <c r="K2" s="12" t="str">
        <f>'2017'!K2</f>
        <v>RBI</v>
      </c>
      <c r="L2" s="12" t="str">
        <f>'2017'!L2</f>
        <v>SAC</v>
      </c>
      <c r="M2" s="12" t="str">
        <f>'2017'!M2</f>
        <v>BB</v>
      </c>
      <c r="N2" s="12" t="str">
        <f>'2017'!N2</f>
        <v>SO</v>
      </c>
      <c r="O2" s="12" t="str">
        <f>'2017'!O2</f>
        <v>SB</v>
      </c>
      <c r="P2" s="12" t="str">
        <f>'2017'!P2</f>
        <v>SBA</v>
      </c>
      <c r="Q2" s="12" t="s">
        <v>132</v>
      </c>
      <c r="R2" s="12" t="str">
        <f>'2017'!R2</f>
        <v>HBP</v>
      </c>
      <c r="S2" s="12" t="str">
        <f>'2017'!S2</f>
        <v>OBP</v>
      </c>
      <c r="T2" s="12" t="str">
        <f>'2017'!T2</f>
        <v>SLG</v>
      </c>
      <c r="U2" s="12" t="str">
        <f>'2017'!U2</f>
        <v>AVG</v>
      </c>
    </row>
    <row r="3" spans="1:21" x14ac:dyDescent="0.25">
      <c r="A3" t="s">
        <v>111</v>
      </c>
      <c r="B3" t="s">
        <v>105</v>
      </c>
      <c r="C3" t="str">
        <f>+A3&amp;", "&amp;B3</f>
        <v>Sueppel, Nick</v>
      </c>
      <c r="D3" s="1">
        <v>107</v>
      </c>
      <c r="E3" s="1">
        <v>8</v>
      </c>
      <c r="F3" s="1">
        <v>47</v>
      </c>
      <c r="G3" s="1">
        <f>F3-H3-I3-J3</f>
        <v>40</v>
      </c>
      <c r="H3" s="1">
        <v>6</v>
      </c>
      <c r="I3" s="1">
        <v>1</v>
      </c>
      <c r="J3" s="1">
        <v>0</v>
      </c>
      <c r="K3" s="1">
        <v>23</v>
      </c>
      <c r="L3" s="1">
        <v>1</v>
      </c>
      <c r="M3" s="1">
        <v>40</v>
      </c>
      <c r="N3" s="1">
        <v>13</v>
      </c>
      <c r="O3" s="1">
        <v>4</v>
      </c>
      <c r="P3" s="1">
        <v>5</v>
      </c>
      <c r="Q3" s="9">
        <f>O3/P3</f>
        <v>0.8</v>
      </c>
      <c r="R3" s="1">
        <v>5</v>
      </c>
      <c r="S3" s="3">
        <f t="shared" ref="S3:S24" si="0">(M3+F3+R3)/(D3+M3+R3)</f>
        <v>0.60526315789473684</v>
      </c>
      <c r="T3" s="3">
        <f t="shared" ref="T3:T24" si="1">(F3+(H3*1)+(I3*2)+(J3*3))/D3</f>
        <v>0.51401869158878499</v>
      </c>
      <c r="U3" s="3">
        <f t="shared" ref="U3:U24" si="2">F3/D3</f>
        <v>0.43925233644859812</v>
      </c>
    </row>
    <row r="4" spans="1:21" x14ac:dyDescent="0.25">
      <c r="A4" t="s">
        <v>92</v>
      </c>
      <c r="B4" t="s">
        <v>93</v>
      </c>
      <c r="C4" t="str">
        <f t="shared" ref="C4:C23" si="3">+A4&amp;", "&amp;B4</f>
        <v>Fellows, Griffin</v>
      </c>
      <c r="D4" s="1">
        <v>145</v>
      </c>
      <c r="E4" s="1">
        <v>31</v>
      </c>
      <c r="F4" s="1">
        <v>44</v>
      </c>
      <c r="G4" s="1">
        <f t="shared" ref="G4:G23" si="4">F4-H4-I4-J4</f>
        <v>42</v>
      </c>
      <c r="H4" s="1">
        <v>2</v>
      </c>
      <c r="I4" s="1">
        <v>0</v>
      </c>
      <c r="J4" s="1">
        <v>0</v>
      </c>
      <c r="K4" s="1">
        <v>17</v>
      </c>
      <c r="L4" s="1">
        <v>1</v>
      </c>
      <c r="M4" s="1">
        <v>13</v>
      </c>
      <c r="N4" s="1">
        <v>15</v>
      </c>
      <c r="O4" s="1">
        <v>11</v>
      </c>
      <c r="P4" s="1">
        <v>14</v>
      </c>
      <c r="Q4" s="9">
        <f t="shared" ref="Q4:Q24" si="5">O4/P4</f>
        <v>0.7857142857142857</v>
      </c>
      <c r="R4" s="1">
        <v>6</v>
      </c>
      <c r="S4" s="3">
        <f t="shared" si="0"/>
        <v>0.38414634146341464</v>
      </c>
      <c r="T4" s="3">
        <f t="shared" si="1"/>
        <v>0.31724137931034485</v>
      </c>
      <c r="U4" s="3">
        <f t="shared" si="2"/>
        <v>0.30344827586206896</v>
      </c>
    </row>
    <row r="5" spans="1:21" x14ac:dyDescent="0.25">
      <c r="A5" t="s">
        <v>0</v>
      </c>
      <c r="B5" t="s">
        <v>26</v>
      </c>
      <c r="C5" t="str">
        <f t="shared" si="3"/>
        <v>McCleary, Brett</v>
      </c>
      <c r="D5" s="1">
        <v>110</v>
      </c>
      <c r="E5" s="1">
        <v>11</v>
      </c>
      <c r="F5" s="1">
        <v>35</v>
      </c>
      <c r="G5" s="1">
        <f t="shared" si="4"/>
        <v>23</v>
      </c>
      <c r="H5" s="1">
        <v>10</v>
      </c>
      <c r="I5" s="1">
        <v>1</v>
      </c>
      <c r="J5" s="1">
        <v>1</v>
      </c>
      <c r="K5" s="1">
        <v>27</v>
      </c>
      <c r="L5" s="1">
        <v>3</v>
      </c>
      <c r="M5" s="1">
        <v>12</v>
      </c>
      <c r="N5" s="1">
        <v>5</v>
      </c>
      <c r="O5" s="1">
        <v>2</v>
      </c>
      <c r="P5" s="1">
        <v>4</v>
      </c>
      <c r="Q5" s="9">
        <f t="shared" si="5"/>
        <v>0.5</v>
      </c>
      <c r="R5" s="1">
        <v>2</v>
      </c>
      <c r="S5" s="3">
        <f t="shared" si="0"/>
        <v>0.39516129032258063</v>
      </c>
      <c r="T5" s="3">
        <f t="shared" si="1"/>
        <v>0.45454545454545453</v>
      </c>
      <c r="U5" s="3">
        <f t="shared" si="2"/>
        <v>0.31818181818181818</v>
      </c>
    </row>
    <row r="6" spans="1:21" x14ac:dyDescent="0.25">
      <c r="A6" t="s">
        <v>65</v>
      </c>
      <c r="B6" t="s">
        <v>66</v>
      </c>
      <c r="C6" t="str">
        <f t="shared" si="3"/>
        <v>Sass, Caleb</v>
      </c>
      <c r="D6" s="1">
        <v>103</v>
      </c>
      <c r="E6" s="1">
        <v>14</v>
      </c>
      <c r="F6" s="1">
        <v>34</v>
      </c>
      <c r="G6" s="1">
        <f t="shared" si="4"/>
        <v>32</v>
      </c>
      <c r="H6" s="1">
        <v>2</v>
      </c>
      <c r="I6" s="1">
        <v>0</v>
      </c>
      <c r="J6" s="1">
        <v>0</v>
      </c>
      <c r="K6" s="1">
        <v>16</v>
      </c>
      <c r="L6" s="1">
        <v>2</v>
      </c>
      <c r="M6" s="1">
        <v>17</v>
      </c>
      <c r="N6" s="1">
        <v>19</v>
      </c>
      <c r="O6" s="1">
        <v>5</v>
      </c>
      <c r="P6" s="1">
        <v>7</v>
      </c>
      <c r="Q6" s="9">
        <f t="shared" si="5"/>
        <v>0.7142857142857143</v>
      </c>
      <c r="R6" s="1">
        <v>5</v>
      </c>
      <c r="S6" s="3">
        <f t="shared" si="0"/>
        <v>0.44800000000000001</v>
      </c>
      <c r="T6" s="3">
        <f t="shared" si="1"/>
        <v>0.34951456310679613</v>
      </c>
      <c r="U6" s="3">
        <f t="shared" si="2"/>
        <v>0.3300970873786408</v>
      </c>
    </row>
    <row r="7" spans="1:21" x14ac:dyDescent="0.25">
      <c r="A7" t="s">
        <v>118</v>
      </c>
      <c r="B7" t="s">
        <v>119</v>
      </c>
      <c r="C7" t="str">
        <f t="shared" si="3"/>
        <v>Hensley, Matt</v>
      </c>
      <c r="D7" s="1">
        <v>107</v>
      </c>
      <c r="E7" s="1">
        <v>33</v>
      </c>
      <c r="F7" s="1">
        <v>33</v>
      </c>
      <c r="G7" s="1">
        <f t="shared" si="4"/>
        <v>30</v>
      </c>
      <c r="H7" s="1">
        <v>3</v>
      </c>
      <c r="I7" s="1">
        <v>0</v>
      </c>
      <c r="J7" s="1">
        <v>0</v>
      </c>
      <c r="K7" s="1">
        <v>12</v>
      </c>
      <c r="L7" s="1">
        <v>8</v>
      </c>
      <c r="M7" s="1">
        <v>34</v>
      </c>
      <c r="N7" s="1">
        <v>32</v>
      </c>
      <c r="O7" s="1">
        <v>23</v>
      </c>
      <c r="P7" s="1">
        <v>28</v>
      </c>
      <c r="Q7" s="9">
        <f t="shared" si="5"/>
        <v>0.8214285714285714</v>
      </c>
      <c r="R7" s="1">
        <v>4</v>
      </c>
      <c r="S7" s="3">
        <f t="shared" si="0"/>
        <v>0.48965517241379308</v>
      </c>
      <c r="T7" s="3">
        <f t="shared" si="1"/>
        <v>0.3364485981308411</v>
      </c>
      <c r="U7" s="3">
        <f t="shared" si="2"/>
        <v>0.30841121495327101</v>
      </c>
    </row>
    <row r="8" spans="1:21" x14ac:dyDescent="0.25">
      <c r="A8" t="s">
        <v>95</v>
      </c>
      <c r="B8" t="s">
        <v>96</v>
      </c>
      <c r="C8" t="str">
        <f t="shared" si="3"/>
        <v>Ringen, Nile</v>
      </c>
      <c r="D8" s="1">
        <v>90</v>
      </c>
      <c r="E8" s="1">
        <v>12</v>
      </c>
      <c r="F8" s="1">
        <v>24</v>
      </c>
      <c r="G8" s="1">
        <f t="shared" si="4"/>
        <v>20</v>
      </c>
      <c r="H8" s="1">
        <v>3</v>
      </c>
      <c r="I8" s="1">
        <v>0</v>
      </c>
      <c r="J8" s="1">
        <v>1</v>
      </c>
      <c r="K8" s="1">
        <v>22</v>
      </c>
      <c r="L8" s="1">
        <v>2</v>
      </c>
      <c r="M8" s="1">
        <v>9</v>
      </c>
      <c r="N8" s="1">
        <v>15</v>
      </c>
      <c r="O8" s="1">
        <v>2</v>
      </c>
      <c r="P8" s="1">
        <v>2</v>
      </c>
      <c r="Q8" s="9">
        <f t="shared" si="5"/>
        <v>1</v>
      </c>
      <c r="R8" s="1">
        <v>1</v>
      </c>
      <c r="S8" s="3">
        <f t="shared" si="0"/>
        <v>0.34</v>
      </c>
      <c r="T8" s="3">
        <f t="shared" si="1"/>
        <v>0.33333333333333331</v>
      </c>
      <c r="U8" s="3">
        <f t="shared" si="2"/>
        <v>0.26666666666666666</v>
      </c>
    </row>
    <row r="9" spans="1:21" x14ac:dyDescent="0.25">
      <c r="A9" t="s">
        <v>112</v>
      </c>
      <c r="B9" t="s">
        <v>120</v>
      </c>
      <c r="C9" t="str">
        <f t="shared" si="3"/>
        <v>Brennan, Ryan</v>
      </c>
      <c r="D9" s="1">
        <v>94</v>
      </c>
      <c r="E9" s="1">
        <v>15</v>
      </c>
      <c r="F9" s="1">
        <v>23</v>
      </c>
      <c r="G9" s="1">
        <f t="shared" si="4"/>
        <v>14</v>
      </c>
      <c r="H9" s="1">
        <v>6</v>
      </c>
      <c r="I9" s="1">
        <v>2</v>
      </c>
      <c r="J9" s="1">
        <v>1</v>
      </c>
      <c r="K9" s="1">
        <v>17</v>
      </c>
      <c r="L9" s="1">
        <v>1</v>
      </c>
      <c r="M9" s="1">
        <v>13</v>
      </c>
      <c r="N9" s="1">
        <v>28</v>
      </c>
      <c r="O9" s="1">
        <v>18</v>
      </c>
      <c r="P9" s="1">
        <v>18</v>
      </c>
      <c r="Q9" s="9">
        <f t="shared" si="5"/>
        <v>1</v>
      </c>
      <c r="R9" s="1">
        <v>4</v>
      </c>
      <c r="S9" s="3">
        <f t="shared" si="0"/>
        <v>0.36036036036036034</v>
      </c>
      <c r="T9" s="3">
        <f t="shared" si="1"/>
        <v>0.38297872340425532</v>
      </c>
      <c r="U9" s="3">
        <f t="shared" si="2"/>
        <v>0.24468085106382978</v>
      </c>
    </row>
    <row r="10" spans="1:21" x14ac:dyDescent="0.25">
      <c r="A10" t="s">
        <v>94</v>
      </c>
      <c r="B10" t="s">
        <v>28</v>
      </c>
      <c r="C10" t="str">
        <f t="shared" si="3"/>
        <v>Leigh, Dylan</v>
      </c>
      <c r="D10" s="1">
        <v>87</v>
      </c>
      <c r="E10" s="1">
        <v>13</v>
      </c>
      <c r="F10" s="1">
        <v>16</v>
      </c>
      <c r="G10" s="1">
        <f t="shared" si="4"/>
        <v>15</v>
      </c>
      <c r="H10" s="1">
        <v>1</v>
      </c>
      <c r="I10" s="1">
        <v>0</v>
      </c>
      <c r="J10" s="1">
        <v>0</v>
      </c>
      <c r="K10" s="1">
        <v>9</v>
      </c>
      <c r="L10" s="1">
        <v>6</v>
      </c>
      <c r="M10" s="1">
        <v>7</v>
      </c>
      <c r="N10" s="1">
        <v>20</v>
      </c>
      <c r="O10" s="1">
        <v>11</v>
      </c>
      <c r="P10" s="1">
        <v>12</v>
      </c>
      <c r="Q10" s="9">
        <f t="shared" si="5"/>
        <v>0.91666666666666663</v>
      </c>
      <c r="R10" s="1">
        <v>0</v>
      </c>
      <c r="S10" s="3">
        <f t="shared" si="0"/>
        <v>0.24468085106382978</v>
      </c>
      <c r="T10" s="3">
        <f t="shared" si="1"/>
        <v>0.19540229885057472</v>
      </c>
      <c r="U10" s="3">
        <f t="shared" si="2"/>
        <v>0.18390804597701149</v>
      </c>
    </row>
    <row r="11" spans="1:21" x14ac:dyDescent="0.25">
      <c r="A11" t="s">
        <v>6</v>
      </c>
      <c r="B11" t="str">
        <f>'2017'!B3</f>
        <v>Dillon</v>
      </c>
      <c r="C11" t="str">
        <f t="shared" si="3"/>
        <v>Africa, Dillon</v>
      </c>
      <c r="D11" s="1">
        <v>86</v>
      </c>
      <c r="E11" s="1">
        <v>14</v>
      </c>
      <c r="F11" s="1">
        <v>15</v>
      </c>
      <c r="G11" s="1">
        <f t="shared" si="4"/>
        <v>8</v>
      </c>
      <c r="H11" s="1">
        <v>6</v>
      </c>
      <c r="I11" s="1">
        <v>1</v>
      </c>
      <c r="J11" s="1">
        <v>0</v>
      </c>
      <c r="K11" s="1">
        <v>7</v>
      </c>
      <c r="L11" s="1">
        <v>2</v>
      </c>
      <c r="M11" s="1">
        <v>16</v>
      </c>
      <c r="N11" s="1">
        <v>31</v>
      </c>
      <c r="O11" s="1">
        <v>8</v>
      </c>
      <c r="P11" s="1">
        <v>11</v>
      </c>
      <c r="Q11" s="9">
        <f t="shared" si="5"/>
        <v>0.72727272727272729</v>
      </c>
      <c r="R11" s="1">
        <v>6</v>
      </c>
      <c r="S11" s="3">
        <f t="shared" si="0"/>
        <v>0.34259259259259262</v>
      </c>
      <c r="T11" s="3">
        <f t="shared" si="1"/>
        <v>0.26744186046511625</v>
      </c>
      <c r="U11" s="3">
        <f t="shared" si="2"/>
        <v>0.1744186046511628</v>
      </c>
    </row>
    <row r="12" spans="1:21" x14ac:dyDescent="0.25">
      <c r="A12" t="s">
        <v>3</v>
      </c>
      <c r="B12" t="s">
        <v>27</v>
      </c>
      <c r="C12" t="str">
        <f t="shared" si="3"/>
        <v>Schnoebelen, Joey</v>
      </c>
      <c r="D12" s="1">
        <v>53</v>
      </c>
      <c r="E12" s="1">
        <v>6</v>
      </c>
      <c r="F12" s="1">
        <v>13</v>
      </c>
      <c r="G12" s="1">
        <f t="shared" si="4"/>
        <v>12</v>
      </c>
      <c r="H12" s="1">
        <v>1</v>
      </c>
      <c r="I12" s="1">
        <v>0</v>
      </c>
      <c r="J12" s="1">
        <v>0</v>
      </c>
      <c r="K12" s="1">
        <v>5</v>
      </c>
      <c r="L12" s="1">
        <v>3</v>
      </c>
      <c r="M12" s="1">
        <v>2</v>
      </c>
      <c r="N12" s="1">
        <v>4</v>
      </c>
      <c r="O12" s="1">
        <v>0</v>
      </c>
      <c r="P12" s="1">
        <v>0</v>
      </c>
      <c r="Q12" s="9" t="e">
        <f t="shared" si="5"/>
        <v>#DIV/0!</v>
      </c>
      <c r="R12" s="1">
        <v>3</v>
      </c>
      <c r="S12" s="3">
        <f t="shared" si="0"/>
        <v>0.31034482758620691</v>
      </c>
      <c r="T12" s="3">
        <f t="shared" si="1"/>
        <v>0.26415094339622641</v>
      </c>
      <c r="U12" s="3">
        <f t="shared" si="2"/>
        <v>0.24528301886792453</v>
      </c>
    </row>
    <row r="13" spans="1:21" x14ac:dyDescent="0.25">
      <c r="A13" t="s">
        <v>113</v>
      </c>
      <c r="B13" t="s">
        <v>47</v>
      </c>
      <c r="C13" t="str">
        <f t="shared" si="3"/>
        <v>Grace, Evan</v>
      </c>
      <c r="D13" s="1">
        <v>27</v>
      </c>
      <c r="E13" s="1">
        <v>5</v>
      </c>
      <c r="F13" s="1">
        <v>4</v>
      </c>
      <c r="G13" s="1">
        <f t="shared" si="4"/>
        <v>3</v>
      </c>
      <c r="H13" s="1">
        <v>1</v>
      </c>
      <c r="I13" s="1">
        <v>0</v>
      </c>
      <c r="J13" s="1">
        <v>0</v>
      </c>
      <c r="K13" s="1">
        <v>3</v>
      </c>
      <c r="L13" s="1">
        <v>1</v>
      </c>
      <c r="M13" s="1">
        <v>3</v>
      </c>
      <c r="N13" s="1">
        <v>7</v>
      </c>
      <c r="O13" s="1">
        <v>3</v>
      </c>
      <c r="P13" s="1">
        <v>3</v>
      </c>
      <c r="Q13" s="9">
        <f t="shared" si="5"/>
        <v>1</v>
      </c>
      <c r="R13" s="1">
        <v>1</v>
      </c>
      <c r="S13" s="3">
        <f t="shared" si="0"/>
        <v>0.25806451612903225</v>
      </c>
      <c r="T13" s="3">
        <f t="shared" si="1"/>
        <v>0.18518518518518517</v>
      </c>
      <c r="U13" s="3">
        <f t="shared" si="2"/>
        <v>0.14814814814814814</v>
      </c>
    </row>
    <row r="14" spans="1:21" x14ac:dyDescent="0.25">
      <c r="A14" t="s">
        <v>97</v>
      </c>
      <c r="B14" t="s">
        <v>104</v>
      </c>
      <c r="C14" t="str">
        <f t="shared" si="3"/>
        <v>Waikel, Nathan</v>
      </c>
      <c r="D14" s="1">
        <v>36</v>
      </c>
      <c r="E14" s="1">
        <v>6</v>
      </c>
      <c r="F14" s="1">
        <v>3</v>
      </c>
      <c r="G14" s="1">
        <f t="shared" si="4"/>
        <v>3</v>
      </c>
      <c r="H14" s="1">
        <v>0</v>
      </c>
      <c r="I14" s="1">
        <v>0</v>
      </c>
      <c r="J14" s="1">
        <v>0</v>
      </c>
      <c r="K14" s="1">
        <v>2</v>
      </c>
      <c r="L14" s="1">
        <v>0</v>
      </c>
      <c r="M14" s="1">
        <v>6</v>
      </c>
      <c r="N14" s="1">
        <v>13</v>
      </c>
      <c r="O14" s="1">
        <v>0</v>
      </c>
      <c r="P14" s="1">
        <v>0</v>
      </c>
      <c r="Q14" s="9" t="e">
        <f t="shared" si="5"/>
        <v>#DIV/0!</v>
      </c>
      <c r="R14" s="1">
        <v>0</v>
      </c>
      <c r="S14" s="3">
        <f t="shared" si="0"/>
        <v>0.21428571428571427</v>
      </c>
      <c r="T14" s="3">
        <f t="shared" si="1"/>
        <v>8.3333333333333329E-2</v>
      </c>
      <c r="U14" s="3">
        <f t="shared" si="2"/>
        <v>8.3333333333333329E-2</v>
      </c>
    </row>
    <row r="15" spans="1:21" x14ac:dyDescent="0.25">
      <c r="A15" t="s">
        <v>9</v>
      </c>
      <c r="B15" t="s">
        <v>33</v>
      </c>
      <c r="C15" t="str">
        <f t="shared" si="3"/>
        <v>Frantz, Bryce</v>
      </c>
      <c r="D15" s="1">
        <v>18</v>
      </c>
      <c r="E15" s="1">
        <v>16</v>
      </c>
      <c r="F15" s="1">
        <v>3</v>
      </c>
      <c r="G15" s="1">
        <f t="shared" si="4"/>
        <v>2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6</v>
      </c>
      <c r="N15" s="1">
        <v>11</v>
      </c>
      <c r="O15" s="1">
        <v>12</v>
      </c>
      <c r="P15" s="1">
        <v>15</v>
      </c>
      <c r="Q15" s="9">
        <f t="shared" si="5"/>
        <v>0.8</v>
      </c>
      <c r="R15" s="1">
        <v>0</v>
      </c>
      <c r="S15" s="3">
        <f t="shared" si="0"/>
        <v>0.375</v>
      </c>
      <c r="T15" s="3">
        <f t="shared" si="1"/>
        <v>0.27777777777777779</v>
      </c>
      <c r="U15" s="3">
        <f t="shared" si="2"/>
        <v>0.16666666666666666</v>
      </c>
    </row>
    <row r="16" spans="1:21" x14ac:dyDescent="0.25">
      <c r="A16" t="s">
        <v>114</v>
      </c>
      <c r="B16" t="s">
        <v>121</v>
      </c>
      <c r="C16" t="str">
        <f t="shared" si="3"/>
        <v>Swartzendruber, Chase</v>
      </c>
      <c r="D16" s="1">
        <v>4</v>
      </c>
      <c r="E16" s="1">
        <v>0</v>
      </c>
      <c r="F16" s="1">
        <v>1</v>
      </c>
      <c r="G16" s="1">
        <f t="shared" si="4"/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2</v>
      </c>
      <c r="O16" s="1">
        <v>0</v>
      </c>
      <c r="P16" s="1">
        <v>0</v>
      </c>
      <c r="Q16" s="9" t="e">
        <f t="shared" si="5"/>
        <v>#DIV/0!</v>
      </c>
      <c r="R16" s="1">
        <v>0</v>
      </c>
      <c r="S16" s="3">
        <f t="shared" si="0"/>
        <v>0.25</v>
      </c>
      <c r="T16" s="3">
        <f t="shared" si="1"/>
        <v>0.25</v>
      </c>
      <c r="U16" s="3">
        <f t="shared" si="2"/>
        <v>0.25</v>
      </c>
    </row>
    <row r="17" spans="1:21" x14ac:dyDescent="0.25">
      <c r="A17" t="s">
        <v>115</v>
      </c>
      <c r="B17" t="s">
        <v>122</v>
      </c>
      <c r="C17" t="str">
        <f t="shared" si="3"/>
        <v>Cotton, Brady</v>
      </c>
      <c r="D17" s="1">
        <v>8</v>
      </c>
      <c r="E17" s="1">
        <v>3</v>
      </c>
      <c r="F17" s="1">
        <v>1</v>
      </c>
      <c r="G17" s="1">
        <f t="shared" si="4"/>
        <v>1</v>
      </c>
      <c r="H17" s="1">
        <v>0</v>
      </c>
      <c r="I17" s="1">
        <v>0</v>
      </c>
      <c r="J17" s="1">
        <v>0</v>
      </c>
      <c r="K17" s="1">
        <v>1</v>
      </c>
      <c r="L17" s="1">
        <v>1</v>
      </c>
      <c r="M17" s="1">
        <v>1</v>
      </c>
      <c r="N17" s="1">
        <v>4</v>
      </c>
      <c r="O17" s="1">
        <v>0</v>
      </c>
      <c r="P17" s="1">
        <v>0</v>
      </c>
      <c r="Q17" s="9" t="e">
        <f t="shared" si="5"/>
        <v>#DIV/0!</v>
      </c>
      <c r="R17" s="1">
        <v>0</v>
      </c>
      <c r="S17" s="3">
        <f t="shared" si="0"/>
        <v>0.22222222222222221</v>
      </c>
      <c r="T17" s="3">
        <f t="shared" si="1"/>
        <v>0.125</v>
      </c>
      <c r="U17" s="3">
        <f t="shared" si="2"/>
        <v>0.125</v>
      </c>
    </row>
    <row r="18" spans="1:21" x14ac:dyDescent="0.25">
      <c r="A18" t="s">
        <v>98</v>
      </c>
      <c r="B18" t="s">
        <v>105</v>
      </c>
      <c r="C18" t="str">
        <f t="shared" si="3"/>
        <v>Moioffer, Nick</v>
      </c>
      <c r="D18" s="1">
        <v>6</v>
      </c>
      <c r="E18" s="1">
        <v>10</v>
      </c>
      <c r="F18" s="1">
        <v>1</v>
      </c>
      <c r="G18" s="1">
        <f t="shared" si="4"/>
        <v>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</v>
      </c>
      <c r="N18" s="1">
        <v>3</v>
      </c>
      <c r="O18" s="1">
        <v>6</v>
      </c>
      <c r="P18" s="1">
        <v>7</v>
      </c>
      <c r="Q18" s="9">
        <f t="shared" si="5"/>
        <v>0.8571428571428571</v>
      </c>
      <c r="R18" s="1">
        <v>0</v>
      </c>
      <c r="S18" s="3">
        <f t="shared" si="0"/>
        <v>0.375</v>
      </c>
      <c r="T18" s="3">
        <f t="shared" si="1"/>
        <v>0.16666666666666666</v>
      </c>
      <c r="U18" s="3">
        <f t="shared" si="2"/>
        <v>0.16666666666666666</v>
      </c>
    </row>
    <row r="19" spans="1:21" x14ac:dyDescent="0.25">
      <c r="A19" t="s">
        <v>101</v>
      </c>
      <c r="B19" t="s">
        <v>107</v>
      </c>
      <c r="C19" t="str">
        <f t="shared" si="3"/>
        <v>McCullough, CJ</v>
      </c>
      <c r="D19" s="1">
        <v>3</v>
      </c>
      <c r="E19" s="1">
        <v>0</v>
      </c>
      <c r="F19" s="1">
        <v>1</v>
      </c>
      <c r="G19" s="1">
        <f t="shared" si="4"/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2</v>
      </c>
      <c r="O19" s="1">
        <v>0</v>
      </c>
      <c r="P19" s="1">
        <v>0</v>
      </c>
      <c r="Q19" s="9" t="e">
        <f t="shared" si="5"/>
        <v>#DIV/0!</v>
      </c>
      <c r="R19" s="1">
        <v>0</v>
      </c>
      <c r="S19" s="3">
        <f t="shared" si="0"/>
        <v>0.33333333333333331</v>
      </c>
      <c r="T19" s="3">
        <f t="shared" si="1"/>
        <v>0.33333333333333331</v>
      </c>
      <c r="U19" s="3">
        <f t="shared" si="2"/>
        <v>0.33333333333333331</v>
      </c>
    </row>
    <row r="20" spans="1:21" x14ac:dyDescent="0.25">
      <c r="A20" t="s">
        <v>15</v>
      </c>
      <c r="B20" t="s">
        <v>40</v>
      </c>
      <c r="C20" t="str">
        <f t="shared" si="3"/>
        <v>Roggeveen, Jack</v>
      </c>
      <c r="D20" s="1">
        <v>0</v>
      </c>
      <c r="E20" s="1">
        <v>0</v>
      </c>
      <c r="F20" s="1">
        <v>0</v>
      </c>
      <c r="G20" s="1">
        <f t="shared" si="4"/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9" t="e">
        <f t="shared" si="5"/>
        <v>#DIV/0!</v>
      </c>
      <c r="R20" s="1">
        <v>0</v>
      </c>
      <c r="S20" s="3" t="e">
        <f t="shared" si="0"/>
        <v>#DIV/0!</v>
      </c>
      <c r="T20" s="3" t="e">
        <f t="shared" si="1"/>
        <v>#DIV/0!</v>
      </c>
      <c r="U20" s="3" t="e">
        <f t="shared" si="2"/>
        <v>#DIV/0!</v>
      </c>
    </row>
    <row r="21" spans="1:21" x14ac:dyDescent="0.25">
      <c r="A21" t="s">
        <v>116</v>
      </c>
      <c r="B21" t="s">
        <v>122</v>
      </c>
      <c r="C21" t="str">
        <f t="shared" si="3"/>
        <v>Bigley, Brady</v>
      </c>
      <c r="D21" s="1">
        <v>0</v>
      </c>
      <c r="E21" s="1">
        <v>1</v>
      </c>
      <c r="F21" s="1">
        <v>0</v>
      </c>
      <c r="G21" s="1">
        <f t="shared" si="4"/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9" t="e">
        <f t="shared" si="5"/>
        <v>#DIV/0!</v>
      </c>
      <c r="R21" s="1">
        <v>0</v>
      </c>
      <c r="S21" s="3" t="e">
        <f t="shared" si="0"/>
        <v>#DIV/0!</v>
      </c>
      <c r="T21" s="3" t="e">
        <f t="shared" si="1"/>
        <v>#DIV/0!</v>
      </c>
      <c r="U21" s="3" t="e">
        <f t="shared" si="2"/>
        <v>#DIV/0!</v>
      </c>
    </row>
    <row r="22" spans="1:21" x14ac:dyDescent="0.25">
      <c r="A22" t="s">
        <v>117</v>
      </c>
      <c r="B22" t="s">
        <v>104</v>
      </c>
      <c r="C22" t="str">
        <f t="shared" si="3"/>
        <v>Kabat, Nathan</v>
      </c>
      <c r="D22" s="1">
        <v>4</v>
      </c>
      <c r="E22" s="1">
        <v>2</v>
      </c>
      <c r="F22" s="1">
        <v>0</v>
      </c>
      <c r="G22" s="1">
        <f t="shared" si="4"/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1</v>
      </c>
      <c r="O22" s="1">
        <v>0</v>
      </c>
      <c r="P22" s="1">
        <v>0</v>
      </c>
      <c r="Q22" s="9" t="e">
        <f t="shared" si="5"/>
        <v>#DIV/0!</v>
      </c>
      <c r="R22" s="1">
        <v>0</v>
      </c>
      <c r="S22" s="3">
        <f t="shared" si="0"/>
        <v>0.2</v>
      </c>
      <c r="T22" s="3">
        <f t="shared" si="1"/>
        <v>0</v>
      </c>
      <c r="U22" s="3">
        <f t="shared" si="2"/>
        <v>0</v>
      </c>
    </row>
    <row r="23" spans="1:21" x14ac:dyDescent="0.25">
      <c r="A23" t="s">
        <v>48</v>
      </c>
      <c r="B23" t="s">
        <v>36</v>
      </c>
      <c r="C23" t="str">
        <f t="shared" si="3"/>
        <v>Regennitter, Riley</v>
      </c>
      <c r="D23" s="1">
        <v>0</v>
      </c>
      <c r="E23" s="1">
        <v>0</v>
      </c>
      <c r="F23" s="1">
        <v>0</v>
      </c>
      <c r="G23" s="1">
        <f t="shared" si="4"/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9" t="e">
        <f t="shared" si="5"/>
        <v>#DIV/0!</v>
      </c>
      <c r="R23" s="1">
        <v>0</v>
      </c>
      <c r="S23" s="3" t="e">
        <f t="shared" si="0"/>
        <v>#DIV/0!</v>
      </c>
      <c r="T23" s="3" t="e">
        <f t="shared" si="1"/>
        <v>#DIV/0!</v>
      </c>
      <c r="U23" s="3" t="e">
        <f t="shared" si="2"/>
        <v>#DIV/0!</v>
      </c>
    </row>
    <row r="24" spans="1:21" s="4" customFormat="1" x14ac:dyDescent="0.25">
      <c r="A24" s="4" t="s">
        <v>110</v>
      </c>
      <c r="D24" s="12">
        <f>SUM(D3:D23)</f>
        <v>1088</v>
      </c>
      <c r="E24" s="12">
        <f t="shared" ref="E24:G24" si="6">SUM(E3:E23)</f>
        <v>200</v>
      </c>
      <c r="F24" s="12">
        <f t="shared" si="6"/>
        <v>298</v>
      </c>
      <c r="G24" s="12">
        <f t="shared" si="6"/>
        <v>248</v>
      </c>
      <c r="H24" s="12">
        <f t="shared" ref="H24:P24" si="7">SUM(H3:H23)</f>
        <v>41</v>
      </c>
      <c r="I24" s="12">
        <f t="shared" si="7"/>
        <v>6</v>
      </c>
      <c r="J24" s="12">
        <f t="shared" si="7"/>
        <v>3</v>
      </c>
      <c r="K24" s="12">
        <f t="shared" si="7"/>
        <v>161</v>
      </c>
      <c r="L24" s="12">
        <f t="shared" si="7"/>
        <v>31</v>
      </c>
      <c r="M24" s="12">
        <f t="shared" si="7"/>
        <v>182</v>
      </c>
      <c r="N24" s="12">
        <f t="shared" si="7"/>
        <v>225</v>
      </c>
      <c r="O24" s="12">
        <f t="shared" si="7"/>
        <v>105</v>
      </c>
      <c r="P24" s="12">
        <f t="shared" si="7"/>
        <v>126</v>
      </c>
      <c r="Q24" s="21">
        <f t="shared" si="5"/>
        <v>0.83333333333333337</v>
      </c>
      <c r="R24" s="12">
        <f>SUM(R3:R23)</f>
        <v>37</v>
      </c>
      <c r="S24" s="19">
        <f t="shared" si="0"/>
        <v>0.39556235654169852</v>
      </c>
      <c r="T24" s="19">
        <f t="shared" si="1"/>
        <v>0.33088235294117646</v>
      </c>
      <c r="U24" s="19">
        <f t="shared" si="2"/>
        <v>0.27389705882352944</v>
      </c>
    </row>
    <row r="25" spans="1:21" x14ac:dyDescent="0.25">
      <c r="S25" s="1"/>
      <c r="T25" s="1"/>
    </row>
    <row r="26" spans="1:21" ht="18.75" x14ac:dyDescent="0.3">
      <c r="A26" s="5" t="str">
        <f>'2017'!A31</f>
        <v>Pitching</v>
      </c>
      <c r="D26" s="12" t="s">
        <v>69</v>
      </c>
      <c r="E26" s="12" t="s">
        <v>70</v>
      </c>
      <c r="F26" s="12" t="s">
        <v>71</v>
      </c>
      <c r="G26" s="12" t="s">
        <v>72</v>
      </c>
      <c r="H26" s="12" t="s">
        <v>73</v>
      </c>
      <c r="I26" s="12" t="s">
        <v>74</v>
      </c>
      <c r="J26" s="12" t="s">
        <v>75</v>
      </c>
      <c r="K26" s="12" t="s">
        <v>76</v>
      </c>
      <c r="L26" s="12" t="s">
        <v>82</v>
      </c>
      <c r="M26" s="12" t="s">
        <v>77</v>
      </c>
      <c r="N26" s="12" t="s">
        <v>57</v>
      </c>
      <c r="O26" s="12" t="s">
        <v>78</v>
      </c>
      <c r="P26" s="12" t="s">
        <v>79</v>
      </c>
      <c r="Q26" s="12" t="s">
        <v>80</v>
      </c>
      <c r="R26" s="12" t="s">
        <v>81</v>
      </c>
      <c r="S26" s="1"/>
      <c r="T26" s="1"/>
    </row>
    <row r="27" spans="1:21" x14ac:dyDescent="0.25">
      <c r="A27" t="s">
        <v>115</v>
      </c>
      <c r="B27" t="s">
        <v>122</v>
      </c>
      <c r="C27" t="str">
        <f t="shared" ref="C27:C37" si="8">+A27&amp;", "&amp;B27</f>
        <v>Cotton, Brady</v>
      </c>
      <c r="D27" s="1">
        <v>8</v>
      </c>
      <c r="E27" s="1">
        <v>13</v>
      </c>
      <c r="F27" s="1">
        <v>5</v>
      </c>
      <c r="G27" s="1">
        <v>3</v>
      </c>
      <c r="H27" s="30">
        <v>52.67</v>
      </c>
      <c r="I27" s="1">
        <v>0</v>
      </c>
      <c r="J27" s="1">
        <v>56</v>
      </c>
      <c r="K27" s="1">
        <v>26</v>
      </c>
      <c r="L27" s="1">
        <v>22</v>
      </c>
      <c r="M27" s="8">
        <f>(L27/H27)*7</f>
        <v>2.9238655781279665</v>
      </c>
      <c r="N27" s="1">
        <v>21</v>
      </c>
      <c r="O27" s="1">
        <v>2</v>
      </c>
      <c r="P27" s="1">
        <v>32</v>
      </c>
      <c r="Q27" s="1">
        <v>208</v>
      </c>
      <c r="R27" s="3">
        <f t="shared" ref="R27:R38" si="9">J27/Q27</f>
        <v>0.26923076923076922</v>
      </c>
      <c r="S27" s="1"/>
      <c r="T27" s="1"/>
    </row>
    <row r="28" spans="1:21" x14ac:dyDescent="0.25">
      <c r="A28" t="s">
        <v>9</v>
      </c>
      <c r="B28" t="str">
        <f>'2017'!B33</f>
        <v>Bryce</v>
      </c>
      <c r="C28" t="str">
        <f t="shared" si="8"/>
        <v>Frantz, Bryce</v>
      </c>
      <c r="D28" s="1">
        <v>8</v>
      </c>
      <c r="E28" s="1">
        <v>14</v>
      </c>
      <c r="F28" s="1">
        <v>6</v>
      </c>
      <c r="G28" s="1">
        <v>1</v>
      </c>
      <c r="H28" s="30">
        <v>51.33</v>
      </c>
      <c r="I28" s="1">
        <v>1</v>
      </c>
      <c r="J28" s="1">
        <v>44</v>
      </c>
      <c r="K28" s="1">
        <v>20</v>
      </c>
      <c r="L28" s="1">
        <v>13</v>
      </c>
      <c r="M28" s="8">
        <f t="shared" ref="M28:M38" si="10">(L28/H28)*7</f>
        <v>1.7728423923631405</v>
      </c>
      <c r="N28" s="1">
        <v>23</v>
      </c>
      <c r="O28" s="1">
        <v>2</v>
      </c>
      <c r="P28" s="1">
        <v>48</v>
      </c>
      <c r="Q28" s="1">
        <v>194</v>
      </c>
      <c r="R28" s="3">
        <f t="shared" si="9"/>
        <v>0.22680412371134021</v>
      </c>
      <c r="S28" s="1"/>
      <c r="T28" s="1"/>
    </row>
    <row r="29" spans="1:21" x14ac:dyDescent="0.25">
      <c r="A29" t="s">
        <v>3</v>
      </c>
      <c r="B29" t="s">
        <v>27</v>
      </c>
      <c r="C29" t="str">
        <f t="shared" si="8"/>
        <v>Schnoebelen, Joey</v>
      </c>
      <c r="D29" s="1">
        <v>7</v>
      </c>
      <c r="E29" s="1">
        <v>7</v>
      </c>
      <c r="F29" s="1">
        <v>3</v>
      </c>
      <c r="G29" s="1">
        <v>3</v>
      </c>
      <c r="H29" s="30">
        <v>39.33</v>
      </c>
      <c r="I29" s="1">
        <v>0</v>
      </c>
      <c r="J29" s="1">
        <v>33</v>
      </c>
      <c r="K29" s="1">
        <v>21</v>
      </c>
      <c r="L29" s="1">
        <v>13</v>
      </c>
      <c r="M29" s="8">
        <f t="shared" si="10"/>
        <v>2.3137554030002545</v>
      </c>
      <c r="N29" s="1">
        <v>15</v>
      </c>
      <c r="O29" s="1">
        <v>2</v>
      </c>
      <c r="P29" s="1">
        <v>20</v>
      </c>
      <c r="Q29" s="1">
        <v>148</v>
      </c>
      <c r="R29" s="3">
        <f t="shared" si="9"/>
        <v>0.22297297297297297</v>
      </c>
      <c r="S29" s="1"/>
      <c r="T29" s="1"/>
    </row>
    <row r="30" spans="1:21" x14ac:dyDescent="0.25">
      <c r="A30" t="s">
        <v>112</v>
      </c>
      <c r="B30" t="s">
        <v>120</v>
      </c>
      <c r="C30" t="str">
        <f t="shared" si="8"/>
        <v>Brennan, Ryan</v>
      </c>
      <c r="D30" s="1">
        <v>3</v>
      </c>
      <c r="E30" s="1">
        <v>15</v>
      </c>
      <c r="F30" s="1">
        <v>2</v>
      </c>
      <c r="G30" s="1">
        <v>1</v>
      </c>
      <c r="H30" s="30">
        <v>34.33</v>
      </c>
      <c r="I30" s="1">
        <v>0</v>
      </c>
      <c r="J30" s="1">
        <v>40</v>
      </c>
      <c r="K30" s="1">
        <v>18</v>
      </c>
      <c r="L30" s="1">
        <v>17</v>
      </c>
      <c r="M30" s="8">
        <f t="shared" si="10"/>
        <v>3.4663559568890183</v>
      </c>
      <c r="N30" s="1">
        <v>13</v>
      </c>
      <c r="O30" s="1">
        <v>2</v>
      </c>
      <c r="P30" s="1">
        <v>19</v>
      </c>
      <c r="Q30" s="1">
        <v>138</v>
      </c>
      <c r="R30" s="3">
        <f t="shared" si="9"/>
        <v>0.28985507246376813</v>
      </c>
      <c r="S30" s="1"/>
      <c r="T30" s="1"/>
    </row>
    <row r="31" spans="1:21" x14ac:dyDescent="0.25">
      <c r="A31" t="s">
        <v>0</v>
      </c>
      <c r="B31" t="s">
        <v>26</v>
      </c>
      <c r="C31" t="str">
        <f t="shared" si="8"/>
        <v>McCleary, Brett</v>
      </c>
      <c r="D31" s="1">
        <v>4</v>
      </c>
      <c r="E31" s="1">
        <v>8</v>
      </c>
      <c r="F31" s="1">
        <v>1</v>
      </c>
      <c r="G31" s="1">
        <v>2</v>
      </c>
      <c r="H31" s="30">
        <v>27.33</v>
      </c>
      <c r="I31" s="1">
        <v>0</v>
      </c>
      <c r="J31" s="1">
        <v>32</v>
      </c>
      <c r="K31" s="1">
        <v>17</v>
      </c>
      <c r="L31" s="1">
        <v>15</v>
      </c>
      <c r="M31" s="8">
        <f t="shared" si="10"/>
        <v>3.8419319429198686</v>
      </c>
      <c r="N31" s="1">
        <v>7</v>
      </c>
      <c r="O31" s="1">
        <v>3</v>
      </c>
      <c r="P31" s="1">
        <v>19</v>
      </c>
      <c r="Q31" s="1">
        <v>109</v>
      </c>
      <c r="R31" s="3">
        <f t="shared" si="9"/>
        <v>0.29357798165137616</v>
      </c>
      <c r="S31" s="1"/>
      <c r="T31" s="1"/>
    </row>
    <row r="32" spans="1:21" x14ac:dyDescent="0.25">
      <c r="A32" t="s">
        <v>95</v>
      </c>
      <c r="B32" t="s">
        <v>96</v>
      </c>
      <c r="C32" t="str">
        <f t="shared" si="8"/>
        <v>Ringen, Nile</v>
      </c>
      <c r="D32" s="1">
        <v>4</v>
      </c>
      <c r="E32" s="1">
        <v>7</v>
      </c>
      <c r="F32" s="1">
        <v>0</v>
      </c>
      <c r="G32" s="1">
        <v>3</v>
      </c>
      <c r="H32" s="30">
        <v>25.33</v>
      </c>
      <c r="I32" s="1">
        <v>0</v>
      </c>
      <c r="J32" s="1">
        <v>31</v>
      </c>
      <c r="K32" s="1">
        <v>21</v>
      </c>
      <c r="L32" s="1">
        <v>15</v>
      </c>
      <c r="M32" s="8">
        <f t="shared" si="10"/>
        <v>4.145282273983419</v>
      </c>
      <c r="N32" s="1">
        <v>15</v>
      </c>
      <c r="O32" s="1">
        <v>2</v>
      </c>
      <c r="P32" s="1">
        <v>14</v>
      </c>
      <c r="Q32" s="1">
        <v>104</v>
      </c>
      <c r="R32" s="3">
        <f t="shared" si="9"/>
        <v>0.29807692307692307</v>
      </c>
      <c r="S32" s="1"/>
      <c r="T32" s="1"/>
    </row>
    <row r="33" spans="1:20" x14ac:dyDescent="0.25">
      <c r="A33" t="s">
        <v>111</v>
      </c>
      <c r="B33" t="s">
        <v>105</v>
      </c>
      <c r="C33" t="str">
        <f t="shared" si="8"/>
        <v>Sueppel, Nick</v>
      </c>
      <c r="D33" s="1">
        <v>0</v>
      </c>
      <c r="E33" s="1">
        <v>11</v>
      </c>
      <c r="F33" s="1">
        <v>3</v>
      </c>
      <c r="G33" s="1">
        <v>2</v>
      </c>
      <c r="H33" s="30">
        <v>22.67</v>
      </c>
      <c r="I33" s="1">
        <v>3</v>
      </c>
      <c r="J33" s="1">
        <v>12</v>
      </c>
      <c r="K33" s="1">
        <v>12</v>
      </c>
      <c r="L33" s="1">
        <v>11</v>
      </c>
      <c r="M33" s="8">
        <f t="shared" si="10"/>
        <v>3.396559329510366</v>
      </c>
      <c r="N33" s="1">
        <v>13</v>
      </c>
      <c r="O33" s="1">
        <v>8</v>
      </c>
      <c r="P33" s="1">
        <v>30</v>
      </c>
      <c r="Q33" s="1">
        <v>77</v>
      </c>
      <c r="R33" s="3">
        <f t="shared" si="9"/>
        <v>0.15584415584415584</v>
      </c>
      <c r="S33" s="1"/>
      <c r="T33" s="1"/>
    </row>
    <row r="34" spans="1:20" x14ac:dyDescent="0.25">
      <c r="A34" t="s">
        <v>65</v>
      </c>
      <c r="B34" t="s">
        <v>66</v>
      </c>
      <c r="C34" t="str">
        <f t="shared" si="8"/>
        <v>Sass, Caleb</v>
      </c>
      <c r="D34" s="1">
        <v>4</v>
      </c>
      <c r="E34" s="1">
        <v>5</v>
      </c>
      <c r="F34" s="1">
        <v>1</v>
      </c>
      <c r="G34" s="1">
        <v>2</v>
      </c>
      <c r="H34" s="30">
        <v>19.329999999999998</v>
      </c>
      <c r="I34" s="1">
        <v>0</v>
      </c>
      <c r="J34" s="1">
        <v>27</v>
      </c>
      <c r="K34" s="1">
        <v>16</v>
      </c>
      <c r="L34" s="1">
        <v>15</v>
      </c>
      <c r="M34" s="8">
        <f t="shared" si="10"/>
        <v>5.4319710294878432</v>
      </c>
      <c r="N34" s="1">
        <v>4</v>
      </c>
      <c r="O34" s="1">
        <v>1</v>
      </c>
      <c r="P34" s="1">
        <v>15</v>
      </c>
      <c r="Q34" s="1">
        <v>87</v>
      </c>
      <c r="R34" s="3">
        <f t="shared" si="9"/>
        <v>0.31034482758620691</v>
      </c>
      <c r="S34" s="1"/>
      <c r="T34" s="1"/>
    </row>
    <row r="35" spans="1:20" x14ac:dyDescent="0.25">
      <c r="A35" t="s">
        <v>113</v>
      </c>
      <c r="B35" t="s">
        <v>47</v>
      </c>
      <c r="C35" t="str">
        <f t="shared" si="8"/>
        <v>Grace, Evan</v>
      </c>
      <c r="D35" s="1">
        <v>0</v>
      </c>
      <c r="E35" s="1">
        <v>6</v>
      </c>
      <c r="F35" s="1">
        <v>0</v>
      </c>
      <c r="G35" s="1">
        <v>0</v>
      </c>
      <c r="H35" s="30">
        <v>4.67</v>
      </c>
      <c r="I35" s="1">
        <v>0</v>
      </c>
      <c r="J35" s="1">
        <v>6</v>
      </c>
      <c r="K35" s="1">
        <v>7</v>
      </c>
      <c r="L35" s="1">
        <v>2</v>
      </c>
      <c r="M35" s="8">
        <f t="shared" si="10"/>
        <v>2.9978586723768736</v>
      </c>
      <c r="N35" s="1">
        <v>5</v>
      </c>
      <c r="O35" s="1">
        <v>1</v>
      </c>
      <c r="P35" s="1">
        <v>5</v>
      </c>
      <c r="Q35" s="1">
        <v>21</v>
      </c>
      <c r="R35" s="3">
        <f t="shared" si="9"/>
        <v>0.2857142857142857</v>
      </c>
      <c r="S35" s="1"/>
      <c r="T35" s="1"/>
    </row>
    <row r="36" spans="1:20" x14ac:dyDescent="0.25">
      <c r="A36" t="s">
        <v>48</v>
      </c>
      <c r="B36" t="s">
        <v>36</v>
      </c>
      <c r="C36" t="str">
        <f t="shared" si="8"/>
        <v>Regennitter, Riley</v>
      </c>
      <c r="D36" s="1">
        <v>1</v>
      </c>
      <c r="E36" s="1">
        <v>1</v>
      </c>
      <c r="F36" s="1">
        <v>0</v>
      </c>
      <c r="G36" s="1">
        <v>1</v>
      </c>
      <c r="H36" s="30">
        <v>3</v>
      </c>
      <c r="I36" s="1">
        <v>0</v>
      </c>
      <c r="J36" s="1">
        <v>6</v>
      </c>
      <c r="K36" s="1">
        <v>5</v>
      </c>
      <c r="L36" s="1">
        <v>5</v>
      </c>
      <c r="M36" s="8">
        <f t="shared" si="10"/>
        <v>11.666666666666668</v>
      </c>
      <c r="N36" s="1">
        <v>2</v>
      </c>
      <c r="O36" s="1">
        <v>0</v>
      </c>
      <c r="P36" s="1">
        <v>0</v>
      </c>
      <c r="Q36" s="1">
        <v>14</v>
      </c>
      <c r="R36" s="3">
        <f t="shared" si="9"/>
        <v>0.42857142857142855</v>
      </c>
      <c r="S36" s="1"/>
      <c r="T36" s="1"/>
    </row>
    <row r="37" spans="1:20" x14ac:dyDescent="0.25">
      <c r="A37" t="s">
        <v>117</v>
      </c>
      <c r="B37" t="s">
        <v>104</v>
      </c>
      <c r="C37" t="str">
        <f t="shared" si="8"/>
        <v>Kabat, Nathan</v>
      </c>
      <c r="D37" s="1">
        <v>1</v>
      </c>
      <c r="E37" s="1">
        <v>1</v>
      </c>
      <c r="F37" s="1">
        <v>0</v>
      </c>
      <c r="G37" s="1">
        <v>0</v>
      </c>
      <c r="H37" s="30">
        <v>2.33</v>
      </c>
      <c r="I37" s="1">
        <v>0</v>
      </c>
      <c r="J37" s="1">
        <v>4</v>
      </c>
      <c r="K37" s="1">
        <v>4</v>
      </c>
      <c r="L37" s="1">
        <v>1</v>
      </c>
      <c r="M37" s="8">
        <f t="shared" si="10"/>
        <v>3.0042918454935625</v>
      </c>
      <c r="N37" s="1">
        <v>3</v>
      </c>
      <c r="O37" s="1">
        <v>0</v>
      </c>
      <c r="P37" s="1">
        <v>1</v>
      </c>
      <c r="Q37" s="1">
        <v>14</v>
      </c>
      <c r="R37" s="3">
        <f t="shared" si="9"/>
        <v>0.2857142857142857</v>
      </c>
      <c r="S37" s="1"/>
      <c r="T37" s="1"/>
    </row>
    <row r="38" spans="1:20" s="4" customFormat="1" x14ac:dyDescent="0.25">
      <c r="A38" s="4" t="s">
        <v>110</v>
      </c>
      <c r="D38" s="12">
        <f>SUM(D27:D37)</f>
        <v>40</v>
      </c>
      <c r="E38" s="12">
        <f t="shared" ref="E38:O38" si="11">SUM(E27:E37)</f>
        <v>88</v>
      </c>
      <c r="F38" s="12">
        <f t="shared" si="11"/>
        <v>21</v>
      </c>
      <c r="G38" s="12">
        <f t="shared" si="11"/>
        <v>18</v>
      </c>
      <c r="H38" s="31">
        <f t="shared" si="11"/>
        <v>282.31999999999994</v>
      </c>
      <c r="I38" s="12">
        <f t="shared" si="11"/>
        <v>4</v>
      </c>
      <c r="J38" s="12">
        <f t="shared" si="11"/>
        <v>291</v>
      </c>
      <c r="K38" s="12">
        <f t="shared" si="11"/>
        <v>167</v>
      </c>
      <c r="L38" s="12">
        <f t="shared" si="11"/>
        <v>129</v>
      </c>
      <c r="M38" s="20">
        <f t="shared" si="10"/>
        <v>3.198498158118448</v>
      </c>
      <c r="N38" s="12">
        <f t="shared" si="11"/>
        <v>121</v>
      </c>
      <c r="O38" s="12">
        <f t="shared" si="11"/>
        <v>23</v>
      </c>
      <c r="P38" s="12">
        <f>SUM(P27:P37)</f>
        <v>203</v>
      </c>
      <c r="Q38" s="12">
        <f>SUM(Q27:Q37)</f>
        <v>1114</v>
      </c>
      <c r="R38" s="19">
        <f t="shared" si="9"/>
        <v>0.26122082585278278</v>
      </c>
      <c r="S38" s="12"/>
      <c r="T38" s="12"/>
    </row>
    <row r="39" spans="1:20" x14ac:dyDescent="0.25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5.75" x14ac:dyDescent="0.3">
      <c r="A40" s="5" t="str">
        <f>'2017'!A47</f>
        <v>Fielding</v>
      </c>
      <c r="D40" s="1" t="str">
        <f>'2017'!D47</f>
        <v>A</v>
      </c>
      <c r="E40" s="1" t="str">
        <f>'2017'!E47</f>
        <v>PO</v>
      </c>
      <c r="F40" s="1" t="str">
        <f>'2017'!F47</f>
        <v>E</v>
      </c>
      <c r="G40" s="1" t="str">
        <f>'2017'!G47</f>
        <v xml:space="preserve">C </v>
      </c>
      <c r="H40" s="1" t="str">
        <f>'2017'!H47</f>
        <v>F%</v>
      </c>
      <c r="I40" s="1" t="str">
        <f>'2017'!I47</f>
        <v>CS</v>
      </c>
      <c r="J40" s="1" t="str">
        <f>'2017'!J47</f>
        <v>SBA</v>
      </c>
      <c r="K40" s="6" t="str">
        <f>'2017'!K47</f>
        <v>% Thrown Out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t="s">
        <v>97</v>
      </c>
      <c r="B41" t="s">
        <v>104</v>
      </c>
      <c r="C41" t="str">
        <f t="shared" ref="C41:C61" si="12">+A41&amp;", "&amp;B41</f>
        <v>Waikel, Nathan</v>
      </c>
      <c r="D41" s="1">
        <v>1</v>
      </c>
      <c r="E41" s="1">
        <v>0</v>
      </c>
      <c r="F41" s="1">
        <v>0</v>
      </c>
      <c r="G41" s="1">
        <v>1</v>
      </c>
      <c r="H41" s="3">
        <f>(D41+E41)/G41</f>
        <v>1</v>
      </c>
      <c r="I41" s="1"/>
      <c r="J41" s="1"/>
      <c r="K41" s="9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t="s">
        <v>3</v>
      </c>
      <c r="B42" t="s">
        <v>27</v>
      </c>
      <c r="C42" t="str">
        <f t="shared" si="12"/>
        <v>Schnoebelen, Joey</v>
      </c>
      <c r="D42" s="1">
        <v>13</v>
      </c>
      <c r="E42" s="1">
        <v>9</v>
      </c>
      <c r="F42" s="1">
        <v>0</v>
      </c>
      <c r="G42" s="1">
        <v>22</v>
      </c>
      <c r="H42" s="3">
        <f t="shared" ref="H42:H62" si="13">(D42+E42)/G42</f>
        <v>1</v>
      </c>
      <c r="I42" s="1">
        <v>1</v>
      </c>
      <c r="J42" s="1">
        <v>1</v>
      </c>
      <c r="K42" s="9">
        <f t="shared" ref="K42" si="14">I42/(I42+J42)</f>
        <v>0.5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t="s">
        <v>117</v>
      </c>
      <c r="B43" t="s">
        <v>104</v>
      </c>
      <c r="C43" t="str">
        <f t="shared" si="12"/>
        <v>Kabat, Nathan</v>
      </c>
      <c r="D43" s="1">
        <v>1</v>
      </c>
      <c r="E43" s="1">
        <v>1</v>
      </c>
      <c r="F43" s="1">
        <v>0</v>
      </c>
      <c r="G43" s="1">
        <v>2</v>
      </c>
      <c r="H43" s="3">
        <f t="shared" si="13"/>
        <v>1</v>
      </c>
      <c r="I43" s="1"/>
      <c r="J43" s="1"/>
      <c r="K43" s="9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t="s">
        <v>48</v>
      </c>
      <c r="B44" t="s">
        <v>36</v>
      </c>
      <c r="C44" t="str">
        <f t="shared" si="12"/>
        <v>Regennitter, Riley</v>
      </c>
      <c r="D44" s="1">
        <v>2</v>
      </c>
      <c r="E44" s="1">
        <v>0</v>
      </c>
      <c r="F44" s="1">
        <v>0</v>
      </c>
      <c r="G44" s="1">
        <v>2</v>
      </c>
      <c r="H44" s="3">
        <f t="shared" si="13"/>
        <v>1</v>
      </c>
      <c r="I44" s="1"/>
      <c r="J44" s="1"/>
      <c r="K44" s="9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t="s">
        <v>111</v>
      </c>
      <c r="B45" t="s">
        <v>105</v>
      </c>
      <c r="C45" t="str">
        <f t="shared" si="12"/>
        <v>Sueppel, Nick</v>
      </c>
      <c r="D45" s="1">
        <v>23</v>
      </c>
      <c r="E45" s="1">
        <v>183</v>
      </c>
      <c r="F45" s="1">
        <v>2</v>
      </c>
      <c r="G45" s="1">
        <v>208</v>
      </c>
      <c r="H45" s="3">
        <f t="shared" si="13"/>
        <v>0.99038461538461542</v>
      </c>
      <c r="I45" s="1">
        <v>5</v>
      </c>
      <c r="J45" s="1">
        <v>35</v>
      </c>
      <c r="K45" s="9">
        <f>I45/(I45+J45)</f>
        <v>0.125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t="s">
        <v>115</v>
      </c>
      <c r="B46" t="s">
        <v>122</v>
      </c>
      <c r="C46" t="str">
        <f t="shared" si="12"/>
        <v>Cotton, Brady</v>
      </c>
      <c r="D46" s="1">
        <v>11</v>
      </c>
      <c r="E46" s="1">
        <v>43</v>
      </c>
      <c r="F46" s="1">
        <v>1</v>
      </c>
      <c r="G46" s="1">
        <v>55</v>
      </c>
      <c r="H46" s="3">
        <f t="shared" si="13"/>
        <v>0.98181818181818181</v>
      </c>
      <c r="I46" s="1">
        <v>1</v>
      </c>
      <c r="J46" s="1"/>
      <c r="K46" s="9">
        <f t="shared" ref="K46:K62" si="15">I46/(I46+J46)</f>
        <v>1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t="s">
        <v>94</v>
      </c>
      <c r="B47" t="s">
        <v>28</v>
      </c>
      <c r="C47" t="str">
        <f t="shared" si="12"/>
        <v>Leigh, Dylan</v>
      </c>
      <c r="D47" s="1">
        <v>88</v>
      </c>
      <c r="E47" s="1">
        <v>76</v>
      </c>
      <c r="F47" s="1">
        <v>4</v>
      </c>
      <c r="G47" s="1">
        <v>168</v>
      </c>
      <c r="H47" s="3">
        <f t="shared" si="13"/>
        <v>0.97619047619047616</v>
      </c>
      <c r="I47" s="1"/>
      <c r="J47" s="1"/>
      <c r="K47" s="9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t="s">
        <v>6</v>
      </c>
      <c r="B48" t="s">
        <v>30</v>
      </c>
      <c r="C48" t="str">
        <f t="shared" si="12"/>
        <v>Africa, Dillon</v>
      </c>
      <c r="D48" s="1">
        <v>3</v>
      </c>
      <c r="E48" s="1">
        <v>71</v>
      </c>
      <c r="F48" s="1">
        <v>3</v>
      </c>
      <c r="G48" s="1">
        <v>77</v>
      </c>
      <c r="H48" s="3">
        <f t="shared" si="13"/>
        <v>0.96103896103896103</v>
      </c>
      <c r="I48" s="1"/>
      <c r="J48" s="1"/>
      <c r="K48" s="9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t="s">
        <v>118</v>
      </c>
      <c r="B49" t="s">
        <v>119</v>
      </c>
      <c r="C49" t="str">
        <f t="shared" si="12"/>
        <v>Hensley, Matt</v>
      </c>
      <c r="D49" s="1">
        <v>2</v>
      </c>
      <c r="E49" s="1">
        <v>85</v>
      </c>
      <c r="F49" s="1">
        <v>4</v>
      </c>
      <c r="G49" s="1">
        <v>91</v>
      </c>
      <c r="H49" s="3">
        <f t="shared" si="13"/>
        <v>0.95604395604395609</v>
      </c>
      <c r="I49" s="1"/>
      <c r="J49" s="1"/>
      <c r="K49" s="9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t="s">
        <v>0</v>
      </c>
      <c r="B50" t="s">
        <v>26</v>
      </c>
      <c r="C50" t="str">
        <f t="shared" si="12"/>
        <v>McCleary, Brett</v>
      </c>
      <c r="D50" s="1">
        <v>25</v>
      </c>
      <c r="E50" s="1">
        <v>102</v>
      </c>
      <c r="F50" s="1">
        <v>6</v>
      </c>
      <c r="G50" s="1">
        <v>133</v>
      </c>
      <c r="H50" s="3">
        <f t="shared" si="13"/>
        <v>0.95488721804511278</v>
      </c>
      <c r="I50" s="1">
        <v>8</v>
      </c>
      <c r="J50" s="1">
        <v>14</v>
      </c>
      <c r="K50" s="9">
        <f t="shared" si="15"/>
        <v>0.36363636363636365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t="s">
        <v>92</v>
      </c>
      <c r="B51" t="s">
        <v>93</v>
      </c>
      <c r="C51" t="str">
        <f t="shared" si="12"/>
        <v>Fellows, Griffin</v>
      </c>
      <c r="D51" s="1">
        <v>0</v>
      </c>
      <c r="E51" s="1">
        <v>55</v>
      </c>
      <c r="F51" s="1">
        <v>3</v>
      </c>
      <c r="G51" s="1">
        <v>58</v>
      </c>
      <c r="H51" s="3">
        <f t="shared" si="13"/>
        <v>0.94827586206896552</v>
      </c>
      <c r="I51" s="1"/>
      <c r="J51" s="1"/>
      <c r="K51" s="9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t="s">
        <v>95</v>
      </c>
      <c r="B52" t="s">
        <v>96</v>
      </c>
      <c r="C52" t="str">
        <f t="shared" si="12"/>
        <v>Ringen, Nile</v>
      </c>
      <c r="D52" s="1">
        <v>13</v>
      </c>
      <c r="E52" s="1">
        <v>147</v>
      </c>
      <c r="F52" s="1">
        <v>10</v>
      </c>
      <c r="G52" s="1">
        <v>170</v>
      </c>
      <c r="H52" s="3">
        <f t="shared" si="13"/>
        <v>0.94117647058823528</v>
      </c>
      <c r="I52" s="1"/>
      <c r="J52" s="1"/>
      <c r="K52" s="9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t="s">
        <v>9</v>
      </c>
      <c r="B53" t="s">
        <v>33</v>
      </c>
      <c r="C53" t="str">
        <f t="shared" si="12"/>
        <v>Frantz, Bryce</v>
      </c>
      <c r="D53" s="1">
        <v>6</v>
      </c>
      <c r="E53" s="1">
        <v>9</v>
      </c>
      <c r="F53" s="1">
        <v>1</v>
      </c>
      <c r="G53" s="1">
        <v>16</v>
      </c>
      <c r="H53" s="3">
        <f t="shared" si="13"/>
        <v>0.9375</v>
      </c>
      <c r="I53" s="1"/>
      <c r="J53" s="1"/>
      <c r="K53" s="9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t="s">
        <v>113</v>
      </c>
      <c r="B54" t="s">
        <v>47</v>
      </c>
      <c r="C54" t="str">
        <f t="shared" si="12"/>
        <v>Grace, Evan</v>
      </c>
      <c r="D54" s="1">
        <v>26</v>
      </c>
      <c r="E54" s="1">
        <v>25</v>
      </c>
      <c r="F54" s="1">
        <v>5</v>
      </c>
      <c r="G54" s="1">
        <v>56</v>
      </c>
      <c r="H54" s="3">
        <f t="shared" si="13"/>
        <v>0.9107142857142857</v>
      </c>
      <c r="I54" s="1"/>
      <c r="J54" s="1"/>
      <c r="K54" s="9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t="s">
        <v>112</v>
      </c>
      <c r="B55" t="s">
        <v>120</v>
      </c>
      <c r="C55" t="str">
        <f t="shared" si="12"/>
        <v>Brennan, Ryan</v>
      </c>
      <c r="D55" s="1">
        <v>28</v>
      </c>
      <c r="E55" s="1">
        <v>12</v>
      </c>
      <c r="F55" s="1">
        <v>7</v>
      </c>
      <c r="G55" s="1">
        <v>47</v>
      </c>
      <c r="H55" s="3">
        <f t="shared" si="13"/>
        <v>0.85106382978723405</v>
      </c>
      <c r="I55" s="1"/>
      <c r="J55" s="1"/>
      <c r="K55" s="9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t="s">
        <v>65</v>
      </c>
      <c r="B56" t="s">
        <v>66</v>
      </c>
      <c r="C56" t="str">
        <f t="shared" si="12"/>
        <v>Sass, Caleb</v>
      </c>
      <c r="D56" s="1">
        <v>59</v>
      </c>
      <c r="E56" s="1">
        <v>27</v>
      </c>
      <c r="F56" s="1">
        <v>19</v>
      </c>
      <c r="G56" s="1">
        <v>105</v>
      </c>
      <c r="H56" s="3">
        <f t="shared" si="13"/>
        <v>0.81904761904761902</v>
      </c>
      <c r="I56" s="1"/>
      <c r="J56" s="1"/>
      <c r="K56" s="9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t="s">
        <v>114</v>
      </c>
      <c r="B57" t="s">
        <v>121</v>
      </c>
      <c r="C57" t="str">
        <f t="shared" si="12"/>
        <v>Swartzendruber, Chase</v>
      </c>
      <c r="D57" s="1">
        <v>2</v>
      </c>
      <c r="E57" s="1">
        <v>0</v>
      </c>
      <c r="F57" s="1">
        <v>1</v>
      </c>
      <c r="G57" s="1">
        <v>3</v>
      </c>
      <c r="H57" s="3">
        <f t="shared" si="13"/>
        <v>0.66666666666666663</v>
      </c>
      <c r="I57" s="1"/>
      <c r="J57" s="1"/>
      <c r="K57" s="9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t="s">
        <v>15</v>
      </c>
      <c r="B58" t="s">
        <v>40</v>
      </c>
      <c r="C58" t="str">
        <f t="shared" si="12"/>
        <v>Roggeveen, Jack</v>
      </c>
      <c r="D58" s="1">
        <v>0</v>
      </c>
      <c r="E58" s="1">
        <v>0</v>
      </c>
      <c r="F58" s="1">
        <v>0</v>
      </c>
      <c r="G58" s="1">
        <v>0</v>
      </c>
      <c r="H58" s="3" t="e">
        <f t="shared" si="13"/>
        <v>#DIV/0!</v>
      </c>
      <c r="I58" s="1"/>
      <c r="J58" s="1"/>
      <c r="K58" s="9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t="s">
        <v>116</v>
      </c>
      <c r="B59" t="s">
        <v>122</v>
      </c>
      <c r="C59" t="str">
        <f t="shared" si="12"/>
        <v>Bigley, Brady</v>
      </c>
      <c r="D59" s="1">
        <v>0</v>
      </c>
      <c r="E59" s="1">
        <v>0</v>
      </c>
      <c r="F59" s="1">
        <v>0</v>
      </c>
      <c r="G59" s="1">
        <v>0</v>
      </c>
      <c r="H59" s="3" t="e">
        <f t="shared" si="13"/>
        <v>#DIV/0!</v>
      </c>
      <c r="I59" s="1"/>
      <c r="J59" s="1"/>
      <c r="K59" s="9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t="s">
        <v>98</v>
      </c>
      <c r="B60" t="s">
        <v>105</v>
      </c>
      <c r="C60" t="str">
        <f t="shared" si="12"/>
        <v>Moioffer, Nick</v>
      </c>
      <c r="D60" s="1">
        <v>0</v>
      </c>
      <c r="E60" s="1">
        <v>0</v>
      </c>
      <c r="F60" s="1">
        <v>1</v>
      </c>
      <c r="G60" s="1">
        <v>1</v>
      </c>
      <c r="H60" s="3">
        <f t="shared" si="13"/>
        <v>0</v>
      </c>
      <c r="I60" s="1"/>
      <c r="J60" s="1"/>
      <c r="K60" s="9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t="s">
        <v>101</v>
      </c>
      <c r="B61" t="s">
        <v>107</v>
      </c>
      <c r="C61" t="str">
        <f t="shared" si="12"/>
        <v>McCullough, CJ</v>
      </c>
      <c r="D61" s="1">
        <v>0</v>
      </c>
      <c r="E61" s="1">
        <v>0</v>
      </c>
      <c r="F61" s="1">
        <v>0</v>
      </c>
      <c r="G61" s="1">
        <v>0</v>
      </c>
      <c r="H61" s="3" t="e">
        <f t="shared" si="13"/>
        <v>#DIV/0!</v>
      </c>
      <c r="I61" s="1"/>
      <c r="J61" s="1"/>
      <c r="K61" s="9"/>
      <c r="L61" s="1"/>
      <c r="M61" s="1"/>
      <c r="N61" s="1"/>
      <c r="O61" s="1"/>
      <c r="P61" s="1"/>
      <c r="Q61" s="1"/>
      <c r="R61" s="1"/>
      <c r="S61" s="1"/>
      <c r="T61" s="1"/>
    </row>
    <row r="62" spans="1:20" s="4" customFormat="1" x14ac:dyDescent="0.25">
      <c r="A62" s="4" t="s">
        <v>110</v>
      </c>
      <c r="D62" s="12">
        <f>SUM(D41:D61)</f>
        <v>303</v>
      </c>
      <c r="E62" s="12">
        <f t="shared" ref="E62:J62" si="16">SUM(E41:E61)</f>
        <v>845</v>
      </c>
      <c r="F62" s="12">
        <f t="shared" si="16"/>
        <v>67</v>
      </c>
      <c r="G62" s="12">
        <f t="shared" si="16"/>
        <v>1215</v>
      </c>
      <c r="H62" s="19">
        <f t="shared" si="13"/>
        <v>0.94485596707818931</v>
      </c>
      <c r="I62" s="12">
        <f t="shared" si="16"/>
        <v>15</v>
      </c>
      <c r="J62" s="12">
        <f t="shared" si="16"/>
        <v>50</v>
      </c>
      <c r="K62" s="21">
        <f t="shared" si="15"/>
        <v>0.23076923076923078</v>
      </c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D63" s="1"/>
      <c r="E63" s="1"/>
      <c r="F63" s="1"/>
      <c r="G63" s="1"/>
      <c r="H63" s="1"/>
      <c r="I63" s="1"/>
      <c r="J63" s="1"/>
      <c r="K63" s="1"/>
    </row>
  </sheetData>
  <pageMargins left="0.7" right="0.7" top="0.75" bottom="0.75" header="0.3" footer="0.3"/>
  <pageSetup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58"/>
  <sheetViews>
    <sheetView workbookViewId="0"/>
  </sheetViews>
  <sheetFormatPr defaultRowHeight="15" x14ac:dyDescent="0.25"/>
  <cols>
    <col min="1" max="1" width="10.42578125" bestFit="1" customWidth="1"/>
    <col min="2" max="2" width="8.28515625" bestFit="1" customWidth="1"/>
    <col min="3" max="3" width="17.7109375" bestFit="1" customWidth="1"/>
  </cols>
  <sheetData>
    <row r="1" spans="1:21" x14ac:dyDescent="0.25">
      <c r="A1" s="2">
        <v>2014</v>
      </c>
      <c r="D1" s="4" t="s">
        <v>219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18.75" x14ac:dyDescent="0.3">
      <c r="A2" s="5" t="str">
        <f>'2017'!A2</f>
        <v>Hitting</v>
      </c>
      <c r="D2" s="12" t="str">
        <f>'2017'!D2</f>
        <v>AB</v>
      </c>
      <c r="E2" s="12" t="str">
        <f>'2017'!E2</f>
        <v>R</v>
      </c>
      <c r="F2" s="12" t="str">
        <f>'2017'!F2</f>
        <v>H</v>
      </c>
      <c r="G2" s="12" t="s">
        <v>426</v>
      </c>
      <c r="H2" s="12" t="str">
        <f>'2017'!H2</f>
        <v>2B</v>
      </c>
      <c r="I2" s="12" t="str">
        <f>'2017'!I2</f>
        <v>3B</v>
      </c>
      <c r="J2" s="12" t="str">
        <f>'2017'!J2</f>
        <v>HR</v>
      </c>
      <c r="K2" s="12" t="str">
        <f>'2017'!K2</f>
        <v>RBI</v>
      </c>
      <c r="L2" s="12" t="str">
        <f>'2017'!L2</f>
        <v>SAC</v>
      </c>
      <c r="M2" s="12" t="str">
        <f>'2017'!M2</f>
        <v>BB</v>
      </c>
      <c r="N2" s="12" t="str">
        <f>'2017'!N2</f>
        <v>SO</v>
      </c>
      <c r="O2" s="12" t="str">
        <f>'2017'!O2</f>
        <v>SB</v>
      </c>
      <c r="P2" s="12" t="str">
        <f>'2017'!P2</f>
        <v>SBA</v>
      </c>
      <c r="Q2" s="12" t="s">
        <v>132</v>
      </c>
      <c r="R2" s="12" t="str">
        <f>'2017'!R2</f>
        <v>HBP</v>
      </c>
      <c r="S2" s="12" t="str">
        <f>'2017'!S2</f>
        <v>OBP</v>
      </c>
      <c r="T2" s="12" t="str">
        <f>'2017'!T2</f>
        <v>SLG</v>
      </c>
      <c r="U2" s="12" t="str">
        <f>'2017'!U2</f>
        <v>AVG</v>
      </c>
    </row>
    <row r="3" spans="1:21" x14ac:dyDescent="0.25">
      <c r="A3" t="s">
        <v>95</v>
      </c>
      <c r="B3" t="s">
        <v>96</v>
      </c>
      <c r="C3" t="str">
        <f>+A3&amp;", "&amp;B3</f>
        <v>Ringen, Nile</v>
      </c>
      <c r="D3" s="1">
        <v>109</v>
      </c>
      <c r="E3" s="1">
        <v>13</v>
      </c>
      <c r="F3" s="1">
        <v>37</v>
      </c>
      <c r="G3" s="1">
        <f>F3-H3-I3-J3</f>
        <v>31</v>
      </c>
      <c r="H3" s="1">
        <v>5</v>
      </c>
      <c r="I3" s="1">
        <v>0</v>
      </c>
      <c r="J3" s="1">
        <v>1</v>
      </c>
      <c r="K3" s="1">
        <v>14</v>
      </c>
      <c r="L3" s="1">
        <v>1</v>
      </c>
      <c r="M3" s="1">
        <v>13</v>
      </c>
      <c r="N3" s="1">
        <v>15</v>
      </c>
      <c r="O3" s="1">
        <v>5</v>
      </c>
      <c r="P3" s="1">
        <v>5</v>
      </c>
      <c r="Q3" s="9">
        <f>O3/P3</f>
        <v>1</v>
      </c>
      <c r="R3" s="1">
        <v>2</v>
      </c>
      <c r="S3" s="3">
        <f t="shared" ref="S3:S16" si="0">(M3+F3+R3)/(D3+M3+R3)</f>
        <v>0.41935483870967744</v>
      </c>
      <c r="T3" s="3">
        <f t="shared" ref="T3:T16" si="1">(F3+(H3*1)+(I3*2)+(J3*3))/D3</f>
        <v>0.41284403669724773</v>
      </c>
      <c r="U3" s="3">
        <f t="shared" ref="U3:U16" si="2">F3/D3</f>
        <v>0.33944954128440369</v>
      </c>
    </row>
    <row r="4" spans="1:21" x14ac:dyDescent="0.25">
      <c r="A4" t="s">
        <v>111</v>
      </c>
      <c r="B4" t="s">
        <v>105</v>
      </c>
      <c r="C4" t="str">
        <f t="shared" ref="C4:C15" si="3">+A4&amp;", "&amp;B4</f>
        <v>Sueppel, Nick</v>
      </c>
      <c r="D4" s="1">
        <v>110</v>
      </c>
      <c r="E4" s="1">
        <v>17</v>
      </c>
      <c r="F4" s="1">
        <v>31</v>
      </c>
      <c r="G4" s="1">
        <f t="shared" ref="G4:G15" si="4">F4-H4-I4-J4</f>
        <v>24</v>
      </c>
      <c r="H4" s="1">
        <v>7</v>
      </c>
      <c r="I4" s="1">
        <v>0</v>
      </c>
      <c r="J4" s="1">
        <v>0</v>
      </c>
      <c r="K4" s="1">
        <v>12</v>
      </c>
      <c r="L4" s="1">
        <v>5</v>
      </c>
      <c r="M4" s="1">
        <v>18</v>
      </c>
      <c r="N4" s="1">
        <v>15</v>
      </c>
      <c r="O4" s="1">
        <v>2</v>
      </c>
      <c r="P4" s="1">
        <v>3</v>
      </c>
      <c r="Q4" s="9">
        <f t="shared" ref="Q4:Q16" si="5">O4/P4</f>
        <v>0.66666666666666663</v>
      </c>
      <c r="R4" s="1">
        <v>8</v>
      </c>
      <c r="S4" s="3">
        <f t="shared" si="0"/>
        <v>0.41911764705882354</v>
      </c>
      <c r="T4" s="3">
        <f t="shared" si="1"/>
        <v>0.34545454545454546</v>
      </c>
      <c r="U4" s="3">
        <f t="shared" si="2"/>
        <v>0.2818181818181818</v>
      </c>
    </row>
    <row r="5" spans="1:21" x14ac:dyDescent="0.25">
      <c r="A5" t="s">
        <v>118</v>
      </c>
      <c r="B5" t="s">
        <v>119</v>
      </c>
      <c r="C5" t="str">
        <f t="shared" si="3"/>
        <v>Hensley, Matt</v>
      </c>
      <c r="D5" s="1">
        <v>105</v>
      </c>
      <c r="E5" s="1">
        <v>22</v>
      </c>
      <c r="F5" s="1">
        <v>27</v>
      </c>
      <c r="G5" s="1">
        <f t="shared" si="4"/>
        <v>25</v>
      </c>
      <c r="H5" s="1">
        <v>2</v>
      </c>
      <c r="I5" s="1">
        <v>0</v>
      </c>
      <c r="J5" s="1">
        <v>0</v>
      </c>
      <c r="K5" s="1">
        <v>8</v>
      </c>
      <c r="L5" s="1">
        <v>6</v>
      </c>
      <c r="M5" s="1">
        <v>24</v>
      </c>
      <c r="N5" s="1">
        <v>29</v>
      </c>
      <c r="O5" s="1">
        <v>13</v>
      </c>
      <c r="P5" s="1">
        <v>14</v>
      </c>
      <c r="Q5" s="9">
        <f t="shared" si="5"/>
        <v>0.9285714285714286</v>
      </c>
      <c r="R5" s="1">
        <v>3</v>
      </c>
      <c r="S5" s="3">
        <f t="shared" si="0"/>
        <v>0.40909090909090912</v>
      </c>
      <c r="T5" s="3">
        <f t="shared" si="1"/>
        <v>0.27619047619047621</v>
      </c>
      <c r="U5" s="3">
        <f t="shared" si="2"/>
        <v>0.25714285714285712</v>
      </c>
    </row>
    <row r="6" spans="1:21" x14ac:dyDescent="0.25">
      <c r="A6" t="s">
        <v>123</v>
      </c>
      <c r="B6" t="s">
        <v>109</v>
      </c>
      <c r="C6" t="str">
        <f t="shared" si="3"/>
        <v>Haring, Michael</v>
      </c>
      <c r="D6" s="1">
        <v>112</v>
      </c>
      <c r="E6" s="1">
        <v>18</v>
      </c>
      <c r="F6" s="1">
        <v>25</v>
      </c>
      <c r="G6" s="1">
        <f t="shared" si="4"/>
        <v>15</v>
      </c>
      <c r="H6" s="1">
        <v>8</v>
      </c>
      <c r="I6" s="1">
        <v>1</v>
      </c>
      <c r="J6" s="1">
        <v>1</v>
      </c>
      <c r="K6" s="1">
        <v>22</v>
      </c>
      <c r="L6" s="1">
        <v>3</v>
      </c>
      <c r="M6" s="1">
        <v>10</v>
      </c>
      <c r="N6" s="1">
        <v>33</v>
      </c>
      <c r="O6" s="1">
        <v>2</v>
      </c>
      <c r="P6" s="1">
        <v>2</v>
      </c>
      <c r="Q6" s="9">
        <f t="shared" si="5"/>
        <v>1</v>
      </c>
      <c r="R6" s="1">
        <v>2</v>
      </c>
      <c r="S6" s="3">
        <f t="shared" si="0"/>
        <v>0.29838709677419356</v>
      </c>
      <c r="T6" s="3">
        <f t="shared" si="1"/>
        <v>0.3392857142857143</v>
      </c>
      <c r="U6" s="3">
        <f t="shared" si="2"/>
        <v>0.22321428571428573</v>
      </c>
    </row>
    <row r="7" spans="1:21" x14ac:dyDescent="0.25">
      <c r="A7" t="s">
        <v>124</v>
      </c>
      <c r="B7" t="s">
        <v>128</v>
      </c>
      <c r="C7" t="str">
        <f t="shared" si="3"/>
        <v>Sladek, Grant</v>
      </c>
      <c r="D7" s="1">
        <v>100</v>
      </c>
      <c r="E7" s="1">
        <v>14</v>
      </c>
      <c r="F7" s="1">
        <v>21</v>
      </c>
      <c r="G7" s="1">
        <f t="shared" si="4"/>
        <v>16</v>
      </c>
      <c r="H7" s="1">
        <v>5</v>
      </c>
      <c r="I7" s="1">
        <v>0</v>
      </c>
      <c r="J7" s="1">
        <v>0</v>
      </c>
      <c r="K7" s="1">
        <v>8</v>
      </c>
      <c r="L7" s="1">
        <v>1</v>
      </c>
      <c r="M7" s="1">
        <v>18</v>
      </c>
      <c r="N7" s="1">
        <v>26</v>
      </c>
      <c r="O7" s="1">
        <v>6</v>
      </c>
      <c r="P7" s="1">
        <v>6</v>
      </c>
      <c r="Q7" s="9">
        <f t="shared" si="5"/>
        <v>1</v>
      </c>
      <c r="R7" s="1">
        <v>4</v>
      </c>
      <c r="S7" s="3">
        <f t="shared" si="0"/>
        <v>0.35245901639344263</v>
      </c>
      <c r="T7" s="3">
        <f t="shared" si="1"/>
        <v>0.26</v>
      </c>
      <c r="U7" s="3">
        <f t="shared" si="2"/>
        <v>0.21</v>
      </c>
    </row>
    <row r="8" spans="1:21" x14ac:dyDescent="0.25">
      <c r="A8" t="s">
        <v>0</v>
      </c>
      <c r="B8" t="s">
        <v>26</v>
      </c>
      <c r="C8" t="str">
        <f t="shared" si="3"/>
        <v>McCleary, Brett</v>
      </c>
      <c r="D8" s="1">
        <v>95</v>
      </c>
      <c r="E8" s="1">
        <v>8</v>
      </c>
      <c r="F8" s="1">
        <v>21</v>
      </c>
      <c r="G8" s="1">
        <f t="shared" si="4"/>
        <v>18</v>
      </c>
      <c r="H8" s="1">
        <v>3</v>
      </c>
      <c r="I8" s="1">
        <v>0</v>
      </c>
      <c r="J8" s="1">
        <v>0</v>
      </c>
      <c r="K8" s="1">
        <v>12</v>
      </c>
      <c r="L8" s="1">
        <v>4</v>
      </c>
      <c r="M8" s="1">
        <v>5</v>
      </c>
      <c r="N8" s="1">
        <v>6</v>
      </c>
      <c r="O8" s="1">
        <v>0</v>
      </c>
      <c r="P8" s="1">
        <v>0</v>
      </c>
      <c r="Q8" s="9" t="e">
        <f t="shared" si="5"/>
        <v>#DIV/0!</v>
      </c>
      <c r="R8" s="1">
        <v>2</v>
      </c>
      <c r="S8" s="3">
        <f t="shared" si="0"/>
        <v>0.27450980392156865</v>
      </c>
      <c r="T8" s="3">
        <f t="shared" si="1"/>
        <v>0.25263157894736843</v>
      </c>
      <c r="U8" s="3">
        <f t="shared" si="2"/>
        <v>0.22105263157894736</v>
      </c>
    </row>
    <row r="9" spans="1:21" x14ac:dyDescent="0.25">
      <c r="A9" t="s">
        <v>125</v>
      </c>
      <c r="B9" t="s">
        <v>131</v>
      </c>
      <c r="C9" t="str">
        <f t="shared" si="3"/>
        <v>Forrester, Quinton</v>
      </c>
      <c r="D9" s="1">
        <v>52</v>
      </c>
      <c r="E9" s="1">
        <v>2</v>
      </c>
      <c r="F9" s="1">
        <v>14</v>
      </c>
      <c r="G9" s="1">
        <f t="shared" si="4"/>
        <v>12</v>
      </c>
      <c r="H9" s="1">
        <v>2</v>
      </c>
      <c r="I9" s="1">
        <v>0</v>
      </c>
      <c r="J9" s="1">
        <v>0</v>
      </c>
      <c r="K9" s="1">
        <v>13</v>
      </c>
      <c r="L9" s="1">
        <v>3</v>
      </c>
      <c r="M9" s="1">
        <v>4</v>
      </c>
      <c r="N9" s="1">
        <v>18</v>
      </c>
      <c r="O9" s="1">
        <v>0</v>
      </c>
      <c r="P9" s="1">
        <v>0</v>
      </c>
      <c r="Q9" s="9" t="e">
        <f t="shared" si="5"/>
        <v>#DIV/0!</v>
      </c>
      <c r="R9" s="1">
        <v>3</v>
      </c>
      <c r="S9" s="3">
        <f t="shared" si="0"/>
        <v>0.3559322033898305</v>
      </c>
      <c r="T9" s="3">
        <f t="shared" si="1"/>
        <v>0.30769230769230771</v>
      </c>
      <c r="U9" s="3">
        <f t="shared" si="2"/>
        <v>0.26923076923076922</v>
      </c>
    </row>
    <row r="10" spans="1:21" x14ac:dyDescent="0.25">
      <c r="A10" t="s">
        <v>126</v>
      </c>
      <c r="B10" t="s">
        <v>129</v>
      </c>
      <c r="C10" t="str">
        <f t="shared" si="3"/>
        <v>LaFauce, Logan</v>
      </c>
      <c r="D10" s="1">
        <v>101</v>
      </c>
      <c r="E10" s="1">
        <v>11</v>
      </c>
      <c r="F10" s="1">
        <v>13</v>
      </c>
      <c r="G10" s="1">
        <f t="shared" si="4"/>
        <v>12</v>
      </c>
      <c r="H10" s="1">
        <v>1</v>
      </c>
      <c r="I10" s="1">
        <v>0</v>
      </c>
      <c r="J10" s="1">
        <v>0</v>
      </c>
      <c r="K10" s="1">
        <v>11</v>
      </c>
      <c r="L10" s="1">
        <v>2</v>
      </c>
      <c r="M10" s="1">
        <v>8</v>
      </c>
      <c r="N10" s="1">
        <v>16</v>
      </c>
      <c r="O10" s="1">
        <v>3</v>
      </c>
      <c r="P10" s="1">
        <v>3</v>
      </c>
      <c r="Q10" s="9">
        <f t="shared" si="5"/>
        <v>1</v>
      </c>
      <c r="R10" s="1">
        <v>0</v>
      </c>
      <c r="S10" s="3">
        <f t="shared" si="0"/>
        <v>0.19266055045871561</v>
      </c>
      <c r="T10" s="3">
        <f t="shared" si="1"/>
        <v>0.13861386138613863</v>
      </c>
      <c r="U10" s="3">
        <f t="shared" si="2"/>
        <v>0.12871287128712872</v>
      </c>
    </row>
    <row r="11" spans="1:21" x14ac:dyDescent="0.25">
      <c r="A11" t="s">
        <v>94</v>
      </c>
      <c r="B11" t="s">
        <v>28</v>
      </c>
      <c r="C11" t="str">
        <f t="shared" si="3"/>
        <v>Leigh, Dylan</v>
      </c>
      <c r="D11" s="1">
        <v>83</v>
      </c>
      <c r="E11" s="1">
        <v>6</v>
      </c>
      <c r="F11" s="1">
        <v>13</v>
      </c>
      <c r="G11" s="1">
        <f t="shared" si="4"/>
        <v>13</v>
      </c>
      <c r="H11" s="1">
        <v>0</v>
      </c>
      <c r="I11" s="1">
        <v>0</v>
      </c>
      <c r="J11" s="1">
        <v>0</v>
      </c>
      <c r="K11" s="1">
        <v>7</v>
      </c>
      <c r="L11" s="1">
        <v>3</v>
      </c>
      <c r="M11" s="1">
        <v>13</v>
      </c>
      <c r="N11" s="1">
        <v>19</v>
      </c>
      <c r="O11" s="1">
        <v>5</v>
      </c>
      <c r="P11" s="1">
        <v>6</v>
      </c>
      <c r="Q11" s="9">
        <f t="shared" si="5"/>
        <v>0.83333333333333337</v>
      </c>
      <c r="R11" s="1">
        <v>1</v>
      </c>
      <c r="S11" s="3">
        <f t="shared" si="0"/>
        <v>0.27835051546391754</v>
      </c>
      <c r="T11" s="3">
        <f t="shared" si="1"/>
        <v>0.15662650602409639</v>
      </c>
      <c r="U11" s="3">
        <f t="shared" si="2"/>
        <v>0.15662650602409639</v>
      </c>
    </row>
    <row r="12" spans="1:21" x14ac:dyDescent="0.25">
      <c r="A12" t="s">
        <v>113</v>
      </c>
      <c r="B12" t="s">
        <v>47</v>
      </c>
      <c r="C12" t="str">
        <f t="shared" si="3"/>
        <v>Grace, Evan</v>
      </c>
      <c r="D12" s="1">
        <v>71</v>
      </c>
      <c r="E12" s="1">
        <v>9</v>
      </c>
      <c r="F12" s="1">
        <v>12</v>
      </c>
      <c r="G12" s="1">
        <f t="shared" si="4"/>
        <v>12</v>
      </c>
      <c r="H12" s="1">
        <v>0</v>
      </c>
      <c r="I12" s="1">
        <v>0</v>
      </c>
      <c r="J12" s="1">
        <v>0</v>
      </c>
      <c r="K12" s="1">
        <v>5</v>
      </c>
      <c r="L12" s="1">
        <v>4</v>
      </c>
      <c r="M12" s="1">
        <v>12</v>
      </c>
      <c r="N12" s="1">
        <v>12</v>
      </c>
      <c r="O12" s="1">
        <v>4</v>
      </c>
      <c r="P12" s="1">
        <v>6</v>
      </c>
      <c r="Q12" s="9">
        <f t="shared" si="5"/>
        <v>0.66666666666666663</v>
      </c>
      <c r="R12" s="1">
        <v>8</v>
      </c>
      <c r="S12" s="3">
        <f t="shared" si="0"/>
        <v>0.35164835164835168</v>
      </c>
      <c r="T12" s="3">
        <f t="shared" si="1"/>
        <v>0.16901408450704225</v>
      </c>
      <c r="U12" s="3">
        <f t="shared" si="2"/>
        <v>0.16901408450704225</v>
      </c>
    </row>
    <row r="13" spans="1:21" x14ac:dyDescent="0.25">
      <c r="A13" t="s">
        <v>115</v>
      </c>
      <c r="B13" t="s">
        <v>122</v>
      </c>
      <c r="C13" t="str">
        <f t="shared" si="3"/>
        <v>Cotton, Brady</v>
      </c>
      <c r="D13" s="1">
        <v>35</v>
      </c>
      <c r="E13" s="1">
        <v>8</v>
      </c>
      <c r="F13" s="1">
        <v>6</v>
      </c>
      <c r="G13" s="1">
        <f t="shared" si="4"/>
        <v>5</v>
      </c>
      <c r="H13" s="1">
        <v>1</v>
      </c>
      <c r="I13" s="1">
        <v>0</v>
      </c>
      <c r="J13" s="1">
        <v>0</v>
      </c>
      <c r="K13" s="1">
        <v>5</v>
      </c>
      <c r="L13" s="1">
        <v>0</v>
      </c>
      <c r="M13" s="1">
        <v>3</v>
      </c>
      <c r="N13" s="1">
        <v>7</v>
      </c>
      <c r="O13" s="1">
        <v>2</v>
      </c>
      <c r="P13" s="1">
        <v>2</v>
      </c>
      <c r="Q13" s="9">
        <f t="shared" si="5"/>
        <v>1</v>
      </c>
      <c r="R13" s="1">
        <v>0</v>
      </c>
      <c r="S13" s="3">
        <f t="shared" si="0"/>
        <v>0.23684210526315788</v>
      </c>
      <c r="T13" s="3">
        <f t="shared" si="1"/>
        <v>0.2</v>
      </c>
      <c r="U13" s="3">
        <f t="shared" si="2"/>
        <v>0.17142857142857143</v>
      </c>
    </row>
    <row r="14" spans="1:21" x14ac:dyDescent="0.25">
      <c r="A14" t="s">
        <v>112</v>
      </c>
      <c r="B14" t="s">
        <v>120</v>
      </c>
      <c r="C14" t="str">
        <f t="shared" si="3"/>
        <v>Brennan, Ryan</v>
      </c>
      <c r="D14" s="1">
        <v>11</v>
      </c>
      <c r="E14" s="1">
        <v>4</v>
      </c>
      <c r="F14" s="1">
        <v>0</v>
      </c>
      <c r="G14" s="1">
        <f t="shared" si="4"/>
        <v>0</v>
      </c>
      <c r="H14" s="1">
        <v>0</v>
      </c>
      <c r="I14" s="1">
        <v>0</v>
      </c>
      <c r="J14" s="1">
        <v>0</v>
      </c>
      <c r="K14" s="1">
        <v>1</v>
      </c>
      <c r="L14" s="1">
        <v>1</v>
      </c>
      <c r="M14" s="1">
        <v>3</v>
      </c>
      <c r="N14" s="1">
        <v>8</v>
      </c>
      <c r="O14" s="1">
        <v>4</v>
      </c>
      <c r="P14" s="1">
        <v>4</v>
      </c>
      <c r="Q14" s="9">
        <f t="shared" si="5"/>
        <v>1</v>
      </c>
      <c r="R14" s="1">
        <v>1</v>
      </c>
      <c r="S14" s="3">
        <f t="shared" si="0"/>
        <v>0.26666666666666666</v>
      </c>
      <c r="T14" s="3">
        <f t="shared" si="1"/>
        <v>0</v>
      </c>
      <c r="U14" s="3">
        <f t="shared" si="2"/>
        <v>0</v>
      </c>
    </row>
    <row r="15" spans="1:21" x14ac:dyDescent="0.25">
      <c r="A15" t="s">
        <v>127</v>
      </c>
      <c r="B15" t="s">
        <v>130</v>
      </c>
      <c r="C15" t="str">
        <f t="shared" si="3"/>
        <v>Arch, Joseph</v>
      </c>
      <c r="D15" s="1">
        <v>5</v>
      </c>
      <c r="E15" s="1">
        <v>6</v>
      </c>
      <c r="F15" s="1">
        <v>0</v>
      </c>
      <c r="G15" s="1">
        <f t="shared" si="4"/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5</v>
      </c>
      <c r="O15" s="1">
        <v>2</v>
      </c>
      <c r="P15" s="1">
        <v>2</v>
      </c>
      <c r="Q15" s="9">
        <f t="shared" si="5"/>
        <v>1</v>
      </c>
      <c r="R15" s="1">
        <v>0</v>
      </c>
      <c r="S15" s="3">
        <f t="shared" si="0"/>
        <v>0.16666666666666666</v>
      </c>
      <c r="T15" s="3">
        <f t="shared" si="1"/>
        <v>0</v>
      </c>
      <c r="U15" s="3">
        <f t="shared" si="2"/>
        <v>0</v>
      </c>
    </row>
    <row r="16" spans="1:21" s="4" customFormat="1" x14ac:dyDescent="0.25">
      <c r="A16" s="4" t="s">
        <v>110</v>
      </c>
      <c r="D16" s="12">
        <f>SUM(D3:D15)</f>
        <v>989</v>
      </c>
      <c r="E16" s="12">
        <f t="shared" ref="E16:G16" si="6">SUM(E3:E15)</f>
        <v>138</v>
      </c>
      <c r="F16" s="12">
        <f t="shared" si="6"/>
        <v>220</v>
      </c>
      <c r="G16" s="12">
        <f t="shared" si="6"/>
        <v>183</v>
      </c>
      <c r="H16" s="12">
        <f t="shared" ref="H16:P16" si="7">SUM(H3:H15)</f>
        <v>34</v>
      </c>
      <c r="I16" s="12">
        <f t="shared" si="7"/>
        <v>1</v>
      </c>
      <c r="J16" s="12">
        <f t="shared" si="7"/>
        <v>2</v>
      </c>
      <c r="K16" s="12">
        <f t="shared" si="7"/>
        <v>118</v>
      </c>
      <c r="L16" s="12">
        <f t="shared" si="7"/>
        <v>33</v>
      </c>
      <c r="M16" s="12">
        <f t="shared" si="7"/>
        <v>132</v>
      </c>
      <c r="N16" s="12">
        <f t="shared" si="7"/>
        <v>209</v>
      </c>
      <c r="O16" s="12">
        <f t="shared" si="7"/>
        <v>48</v>
      </c>
      <c r="P16" s="12">
        <f t="shared" si="7"/>
        <v>53</v>
      </c>
      <c r="Q16" s="21">
        <f t="shared" si="5"/>
        <v>0.90566037735849059</v>
      </c>
      <c r="R16" s="12">
        <f>SUM(R3:R15)</f>
        <v>34</v>
      </c>
      <c r="S16" s="19">
        <f t="shared" si="0"/>
        <v>0.33419913419913422</v>
      </c>
      <c r="T16" s="19">
        <f t="shared" si="1"/>
        <v>0.26491405460060669</v>
      </c>
      <c r="U16" s="19">
        <f t="shared" si="2"/>
        <v>0.2224469160768453</v>
      </c>
    </row>
    <row r="17" spans="1:20" x14ac:dyDescent="0.25">
      <c r="S17" s="1"/>
      <c r="T17" s="3"/>
    </row>
    <row r="18" spans="1:20" ht="18.75" x14ac:dyDescent="0.3">
      <c r="A18" s="5" t="str">
        <f>'2017'!A31</f>
        <v>Pitching</v>
      </c>
      <c r="D18" s="12" t="s">
        <v>69</v>
      </c>
      <c r="E18" s="12" t="s">
        <v>70</v>
      </c>
      <c r="F18" s="12" t="s">
        <v>71</v>
      </c>
      <c r="G18" s="12" t="s">
        <v>72</v>
      </c>
      <c r="H18" s="12" t="s">
        <v>73</v>
      </c>
      <c r="I18" s="12" t="s">
        <v>74</v>
      </c>
      <c r="J18" s="12" t="s">
        <v>75</v>
      </c>
      <c r="K18" s="12" t="s">
        <v>76</v>
      </c>
      <c r="L18" s="12" t="s">
        <v>82</v>
      </c>
      <c r="M18" s="12" t="s">
        <v>77</v>
      </c>
      <c r="N18" s="12" t="s">
        <v>57</v>
      </c>
      <c r="O18" s="12" t="s">
        <v>78</v>
      </c>
      <c r="P18" s="12" t="s">
        <v>79</v>
      </c>
      <c r="Q18" s="12" t="s">
        <v>80</v>
      </c>
      <c r="R18" s="12" t="s">
        <v>81</v>
      </c>
      <c r="T18" s="1"/>
    </row>
    <row r="19" spans="1:20" x14ac:dyDescent="0.25">
      <c r="A19" t="s">
        <v>95</v>
      </c>
      <c r="B19" t="s">
        <v>96</v>
      </c>
      <c r="C19" t="str">
        <f t="shared" ref="C19:C29" si="8">+A19&amp;", "&amp;B19</f>
        <v>Ringen, Nile</v>
      </c>
      <c r="D19" s="1">
        <v>8</v>
      </c>
      <c r="E19" s="1">
        <v>2</v>
      </c>
      <c r="F19" s="1">
        <v>2</v>
      </c>
      <c r="G19" s="1">
        <v>6</v>
      </c>
      <c r="H19" s="30">
        <v>49</v>
      </c>
      <c r="I19" s="1">
        <v>0</v>
      </c>
      <c r="J19" s="1">
        <v>67</v>
      </c>
      <c r="K19" s="1">
        <v>42</v>
      </c>
      <c r="L19" s="1">
        <v>30</v>
      </c>
      <c r="M19" s="8">
        <f>(L19/H19)*7</f>
        <v>4.2857142857142856</v>
      </c>
      <c r="N19" s="1">
        <v>17</v>
      </c>
      <c r="O19" s="1">
        <v>3</v>
      </c>
      <c r="P19" s="1">
        <v>29</v>
      </c>
      <c r="Q19" s="1">
        <v>215</v>
      </c>
      <c r="R19" s="3">
        <f t="shared" ref="R19:R30" si="9">J19/Q19</f>
        <v>0.3116279069767442</v>
      </c>
      <c r="T19" s="1"/>
    </row>
    <row r="20" spans="1:20" x14ac:dyDescent="0.25">
      <c r="A20" t="s">
        <v>115</v>
      </c>
      <c r="B20" t="s">
        <v>122</v>
      </c>
      <c r="C20" t="str">
        <f t="shared" si="8"/>
        <v>Cotton, Brady</v>
      </c>
      <c r="D20" s="1">
        <v>6</v>
      </c>
      <c r="E20" s="1">
        <v>6</v>
      </c>
      <c r="F20" s="1">
        <v>2</v>
      </c>
      <c r="G20" s="1">
        <v>4</v>
      </c>
      <c r="H20" s="30">
        <v>45.33</v>
      </c>
      <c r="I20" s="1">
        <v>1</v>
      </c>
      <c r="J20" s="1">
        <v>47</v>
      </c>
      <c r="K20" s="1">
        <v>30</v>
      </c>
      <c r="L20" s="1">
        <v>24</v>
      </c>
      <c r="M20" s="8">
        <f t="shared" ref="M20:M30" si="10">(L20/H20)*7</f>
        <v>3.7061548643282594</v>
      </c>
      <c r="N20" s="1">
        <v>21</v>
      </c>
      <c r="O20" s="1">
        <v>5</v>
      </c>
      <c r="P20" s="1">
        <v>32</v>
      </c>
      <c r="Q20" s="1">
        <v>178</v>
      </c>
      <c r="R20" s="3">
        <f t="shared" si="9"/>
        <v>0.2640449438202247</v>
      </c>
      <c r="T20" s="1"/>
    </row>
    <row r="21" spans="1:20" x14ac:dyDescent="0.25">
      <c r="A21" t="s">
        <v>123</v>
      </c>
      <c r="B21" t="s">
        <v>109</v>
      </c>
      <c r="C21" t="str">
        <f t="shared" si="8"/>
        <v>Haring, Michael</v>
      </c>
      <c r="D21" s="1">
        <v>8</v>
      </c>
      <c r="E21" s="1">
        <v>1</v>
      </c>
      <c r="F21" s="1">
        <v>0</v>
      </c>
      <c r="G21" s="1">
        <v>7</v>
      </c>
      <c r="H21" s="30">
        <v>41.33</v>
      </c>
      <c r="I21" s="1">
        <v>0</v>
      </c>
      <c r="J21" s="1">
        <v>50</v>
      </c>
      <c r="K21" s="1">
        <v>44</v>
      </c>
      <c r="L21" s="1">
        <v>28</v>
      </c>
      <c r="M21" s="8">
        <f t="shared" si="10"/>
        <v>4.7423179288652317</v>
      </c>
      <c r="N21" s="1">
        <v>29</v>
      </c>
      <c r="O21" s="1">
        <v>6</v>
      </c>
      <c r="P21" s="1">
        <v>32</v>
      </c>
      <c r="Q21" s="1">
        <v>176</v>
      </c>
      <c r="R21" s="3">
        <f t="shared" si="9"/>
        <v>0.28409090909090912</v>
      </c>
      <c r="T21" s="1"/>
    </row>
    <row r="22" spans="1:20" x14ac:dyDescent="0.25">
      <c r="A22" t="s">
        <v>125</v>
      </c>
      <c r="B22" t="s">
        <v>131</v>
      </c>
      <c r="C22" t="str">
        <f t="shared" si="8"/>
        <v>Forrester, Quinton</v>
      </c>
      <c r="D22" s="1">
        <v>8</v>
      </c>
      <c r="E22" s="1">
        <v>0</v>
      </c>
      <c r="F22" s="1">
        <v>3</v>
      </c>
      <c r="G22" s="1">
        <v>5</v>
      </c>
      <c r="H22" s="30">
        <v>34</v>
      </c>
      <c r="I22" s="1">
        <v>0</v>
      </c>
      <c r="J22" s="1">
        <v>17</v>
      </c>
      <c r="K22" s="1">
        <v>21</v>
      </c>
      <c r="L22" s="1">
        <v>10</v>
      </c>
      <c r="M22" s="8">
        <f t="shared" si="10"/>
        <v>2.0588235294117649</v>
      </c>
      <c r="N22" s="1">
        <v>36</v>
      </c>
      <c r="O22" s="1">
        <v>5</v>
      </c>
      <c r="P22" s="1">
        <v>65</v>
      </c>
      <c r="Q22" s="1">
        <v>119</v>
      </c>
      <c r="R22" s="3">
        <f t="shared" si="9"/>
        <v>0.14285714285714285</v>
      </c>
      <c r="T22" s="1"/>
    </row>
    <row r="23" spans="1:20" x14ac:dyDescent="0.25">
      <c r="A23" t="s">
        <v>126</v>
      </c>
      <c r="B23" t="s">
        <v>129</v>
      </c>
      <c r="C23" t="str">
        <f t="shared" si="8"/>
        <v>LaFauce, Logan</v>
      </c>
      <c r="D23" s="1">
        <v>3</v>
      </c>
      <c r="E23" s="1">
        <v>8</v>
      </c>
      <c r="F23" s="1">
        <v>1</v>
      </c>
      <c r="G23" s="1">
        <v>2</v>
      </c>
      <c r="H23" s="30">
        <v>24.33</v>
      </c>
      <c r="I23" s="1">
        <v>1</v>
      </c>
      <c r="J23" s="1">
        <v>24</v>
      </c>
      <c r="K23" s="1">
        <v>25</v>
      </c>
      <c r="L23" s="1">
        <v>19</v>
      </c>
      <c r="M23" s="8">
        <f t="shared" si="10"/>
        <v>5.466502260583642</v>
      </c>
      <c r="N23" s="1">
        <v>24</v>
      </c>
      <c r="O23" s="1">
        <v>5</v>
      </c>
      <c r="P23" s="1">
        <v>17</v>
      </c>
      <c r="Q23" s="1">
        <v>100</v>
      </c>
      <c r="R23" s="3">
        <f t="shared" si="9"/>
        <v>0.24</v>
      </c>
      <c r="T23" s="1"/>
    </row>
    <row r="24" spans="1:20" x14ac:dyDescent="0.25">
      <c r="A24" t="s">
        <v>111</v>
      </c>
      <c r="B24" t="s">
        <v>105</v>
      </c>
      <c r="C24" t="str">
        <f t="shared" si="8"/>
        <v>Sueppel, Nick</v>
      </c>
      <c r="D24" s="1">
        <v>2</v>
      </c>
      <c r="E24" s="1">
        <v>9</v>
      </c>
      <c r="F24" s="1">
        <v>2</v>
      </c>
      <c r="G24" s="1">
        <v>1</v>
      </c>
      <c r="H24" s="30">
        <v>22.67</v>
      </c>
      <c r="I24" s="1">
        <v>0</v>
      </c>
      <c r="J24" s="1">
        <v>31</v>
      </c>
      <c r="K24" s="1">
        <v>29</v>
      </c>
      <c r="L24" s="1">
        <v>21</v>
      </c>
      <c r="M24" s="8">
        <f t="shared" si="10"/>
        <v>6.484340538156153</v>
      </c>
      <c r="N24" s="1">
        <v>13</v>
      </c>
      <c r="O24" s="1">
        <v>4</v>
      </c>
      <c r="P24" s="1">
        <v>20</v>
      </c>
      <c r="Q24" s="1">
        <v>91</v>
      </c>
      <c r="R24" s="3">
        <f t="shared" si="9"/>
        <v>0.34065934065934067</v>
      </c>
      <c r="T24" s="1"/>
    </row>
    <row r="25" spans="1:20" x14ac:dyDescent="0.25">
      <c r="A25" t="s">
        <v>127</v>
      </c>
      <c r="B25" t="s">
        <v>130</v>
      </c>
      <c r="C25" t="str">
        <f t="shared" si="8"/>
        <v>Arch, Joseph</v>
      </c>
      <c r="D25" s="1">
        <v>5</v>
      </c>
      <c r="E25" s="1">
        <v>2</v>
      </c>
      <c r="F25" s="1">
        <v>1</v>
      </c>
      <c r="G25" s="1">
        <v>2</v>
      </c>
      <c r="H25" s="30">
        <v>14.33</v>
      </c>
      <c r="I25" s="1">
        <v>0</v>
      </c>
      <c r="J25" s="1">
        <v>29</v>
      </c>
      <c r="K25" s="1">
        <v>22</v>
      </c>
      <c r="L25" s="1">
        <v>21</v>
      </c>
      <c r="M25" s="8">
        <f t="shared" si="10"/>
        <v>10.258199581297976</v>
      </c>
      <c r="N25" s="1">
        <v>13</v>
      </c>
      <c r="O25" s="1">
        <v>1</v>
      </c>
      <c r="P25" s="1">
        <v>3</v>
      </c>
      <c r="Q25" s="1">
        <v>72</v>
      </c>
      <c r="R25" s="3">
        <f t="shared" si="9"/>
        <v>0.40277777777777779</v>
      </c>
      <c r="T25" s="1"/>
    </row>
    <row r="26" spans="1:20" x14ac:dyDescent="0.25">
      <c r="A26" t="s">
        <v>0</v>
      </c>
      <c r="B26" t="s">
        <v>26</v>
      </c>
      <c r="C26" t="str">
        <f t="shared" si="8"/>
        <v>McCleary, Brett</v>
      </c>
      <c r="D26" s="1">
        <v>1</v>
      </c>
      <c r="E26" s="1">
        <v>3</v>
      </c>
      <c r="F26" s="1">
        <v>1</v>
      </c>
      <c r="G26" s="1">
        <v>2</v>
      </c>
      <c r="H26" s="30">
        <v>11.67</v>
      </c>
      <c r="I26" s="1">
        <v>0</v>
      </c>
      <c r="J26" s="1">
        <v>13</v>
      </c>
      <c r="K26" s="1">
        <v>10</v>
      </c>
      <c r="L26" s="1">
        <v>4</v>
      </c>
      <c r="M26" s="8">
        <f t="shared" si="10"/>
        <v>2.3993144815766922</v>
      </c>
      <c r="N26" s="1">
        <v>2</v>
      </c>
      <c r="O26" s="1">
        <v>0</v>
      </c>
      <c r="P26" s="1">
        <v>9</v>
      </c>
      <c r="Q26" s="1">
        <v>49</v>
      </c>
      <c r="R26" s="3">
        <f t="shared" si="9"/>
        <v>0.26530612244897961</v>
      </c>
      <c r="T26" s="1"/>
    </row>
    <row r="27" spans="1:20" x14ac:dyDescent="0.25">
      <c r="A27" t="s">
        <v>113</v>
      </c>
      <c r="B27" t="s">
        <v>47</v>
      </c>
      <c r="C27" t="str">
        <f t="shared" si="8"/>
        <v>Grace, Evan</v>
      </c>
      <c r="D27" s="1">
        <v>0</v>
      </c>
      <c r="E27" s="1">
        <v>4</v>
      </c>
      <c r="F27" s="1">
        <v>0</v>
      </c>
      <c r="G27" s="1">
        <v>0</v>
      </c>
      <c r="H27" s="30">
        <v>10.33</v>
      </c>
      <c r="I27" s="1">
        <v>0</v>
      </c>
      <c r="J27" s="1">
        <v>13</v>
      </c>
      <c r="K27" s="1">
        <v>13</v>
      </c>
      <c r="L27" s="1">
        <v>10</v>
      </c>
      <c r="M27" s="8">
        <f t="shared" si="10"/>
        <v>6.7763794772507264</v>
      </c>
      <c r="N27" s="1">
        <v>7</v>
      </c>
      <c r="O27" s="1">
        <v>1</v>
      </c>
      <c r="P27" s="1">
        <v>5</v>
      </c>
      <c r="Q27" s="1">
        <v>46</v>
      </c>
      <c r="R27" s="3">
        <f t="shared" si="9"/>
        <v>0.28260869565217389</v>
      </c>
      <c r="T27" s="1"/>
    </row>
    <row r="28" spans="1:20" x14ac:dyDescent="0.25">
      <c r="A28" t="s">
        <v>112</v>
      </c>
      <c r="B28" t="s">
        <v>120</v>
      </c>
      <c r="C28" t="str">
        <f t="shared" si="8"/>
        <v>Brennan, Ryan</v>
      </c>
      <c r="D28" s="1">
        <v>0</v>
      </c>
      <c r="E28" s="1">
        <v>3</v>
      </c>
      <c r="F28" s="1">
        <v>0</v>
      </c>
      <c r="G28" s="1">
        <v>0</v>
      </c>
      <c r="H28" s="30">
        <v>6.67</v>
      </c>
      <c r="I28" s="1">
        <v>0</v>
      </c>
      <c r="J28" s="1">
        <v>10</v>
      </c>
      <c r="K28" s="1">
        <v>3</v>
      </c>
      <c r="L28" s="1">
        <v>2</v>
      </c>
      <c r="M28" s="8">
        <f t="shared" si="10"/>
        <v>2.0989505247376314</v>
      </c>
      <c r="N28" s="1">
        <v>1</v>
      </c>
      <c r="O28" s="1">
        <v>2</v>
      </c>
      <c r="P28" s="1">
        <v>1</v>
      </c>
      <c r="Q28" s="1">
        <v>29</v>
      </c>
      <c r="R28" s="3">
        <f t="shared" si="9"/>
        <v>0.34482758620689657</v>
      </c>
      <c r="T28" s="1"/>
    </row>
    <row r="29" spans="1:20" x14ac:dyDescent="0.25">
      <c r="A29" t="s">
        <v>94</v>
      </c>
      <c r="B29" t="s">
        <v>28</v>
      </c>
      <c r="C29" t="str">
        <f t="shared" si="8"/>
        <v>Leigh, Dylan</v>
      </c>
      <c r="D29" s="1">
        <v>0</v>
      </c>
      <c r="E29" s="1">
        <v>2</v>
      </c>
      <c r="F29" s="1">
        <v>0</v>
      </c>
      <c r="G29" s="1">
        <v>0</v>
      </c>
      <c r="H29" s="30">
        <v>2</v>
      </c>
      <c r="I29" s="1">
        <v>0</v>
      </c>
      <c r="J29" s="1">
        <v>5</v>
      </c>
      <c r="K29" s="1">
        <v>4</v>
      </c>
      <c r="L29" s="1">
        <v>4</v>
      </c>
      <c r="M29" s="8">
        <f t="shared" si="10"/>
        <v>14</v>
      </c>
      <c r="N29" s="1">
        <v>3</v>
      </c>
      <c r="O29" s="1">
        <v>0</v>
      </c>
      <c r="P29" s="1">
        <v>1</v>
      </c>
      <c r="Q29" s="1">
        <v>11</v>
      </c>
      <c r="R29" s="3">
        <f t="shared" si="9"/>
        <v>0.45454545454545453</v>
      </c>
      <c r="T29" s="1"/>
    </row>
    <row r="30" spans="1:20" s="4" customFormat="1" x14ac:dyDescent="0.25">
      <c r="A30" s="4" t="s">
        <v>110</v>
      </c>
      <c r="D30" s="12">
        <f>SUM(D19:D29)</f>
        <v>41</v>
      </c>
      <c r="E30" s="12">
        <f t="shared" ref="E30:O30" si="11">SUM(E19:E29)</f>
        <v>40</v>
      </c>
      <c r="F30" s="12">
        <f t="shared" si="11"/>
        <v>12</v>
      </c>
      <c r="G30" s="12">
        <f t="shared" si="11"/>
        <v>29</v>
      </c>
      <c r="H30" s="31">
        <f t="shared" si="11"/>
        <v>261.66000000000003</v>
      </c>
      <c r="I30" s="12">
        <f t="shared" si="11"/>
        <v>2</v>
      </c>
      <c r="J30" s="12">
        <f t="shared" si="11"/>
        <v>306</v>
      </c>
      <c r="K30" s="12">
        <f t="shared" si="11"/>
        <v>243</v>
      </c>
      <c r="L30" s="12">
        <f t="shared" si="11"/>
        <v>173</v>
      </c>
      <c r="M30" s="20">
        <f t="shared" si="10"/>
        <v>4.6281433921883357</v>
      </c>
      <c r="N30" s="12">
        <f t="shared" si="11"/>
        <v>166</v>
      </c>
      <c r="O30" s="12">
        <f t="shared" si="11"/>
        <v>32</v>
      </c>
      <c r="P30" s="12">
        <f>SUM(P19:P29)</f>
        <v>214</v>
      </c>
      <c r="Q30" s="12">
        <f>SUM(Q19:Q29)</f>
        <v>1086</v>
      </c>
      <c r="R30" s="19">
        <f t="shared" si="9"/>
        <v>0.28176795580110497</v>
      </c>
      <c r="T30" s="12"/>
    </row>
    <row r="31" spans="1:20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5.75" x14ac:dyDescent="0.3">
      <c r="A32" s="5" t="str">
        <f>'2017'!A47</f>
        <v>Fielding</v>
      </c>
      <c r="D32" s="1" t="str">
        <f>'2017'!D47</f>
        <v>A</v>
      </c>
      <c r="E32" s="1" t="str">
        <f>'2017'!E47</f>
        <v>PO</v>
      </c>
      <c r="F32" s="1" t="str">
        <f>'2017'!F47</f>
        <v>E</v>
      </c>
      <c r="G32" s="1" t="str">
        <f>'2017'!G47</f>
        <v xml:space="preserve">C </v>
      </c>
      <c r="H32" s="1" t="str">
        <f>'2017'!H47</f>
        <v>F%</v>
      </c>
      <c r="I32" s="1" t="str">
        <f>'2017'!I47</f>
        <v>CS</v>
      </c>
      <c r="J32" s="1" t="str">
        <f>'2017'!J47</f>
        <v>SBA</v>
      </c>
      <c r="K32" s="6" t="str">
        <f>'2017'!K47</f>
        <v>% Thrown Out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t="s">
        <v>95</v>
      </c>
      <c r="B33" t="s">
        <v>96</v>
      </c>
      <c r="C33" t="str">
        <f t="shared" ref="C33:C45" si="12">+A33&amp;", "&amp;B33</f>
        <v>Ringen, Nile</v>
      </c>
      <c r="D33" s="1">
        <v>22</v>
      </c>
      <c r="E33" s="1">
        <v>166</v>
      </c>
      <c r="F33" s="1">
        <v>6</v>
      </c>
      <c r="G33" s="1">
        <v>194</v>
      </c>
      <c r="H33" s="3">
        <f>(D33+E33)/G33</f>
        <v>0.96907216494845361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t="s">
        <v>0</v>
      </c>
      <c r="B34" t="s">
        <v>26</v>
      </c>
      <c r="C34" t="str">
        <f t="shared" si="12"/>
        <v>McCleary, Brett</v>
      </c>
      <c r="D34" s="1">
        <v>19</v>
      </c>
      <c r="E34" s="1">
        <v>88</v>
      </c>
      <c r="F34" s="1">
        <v>4</v>
      </c>
      <c r="G34" s="1">
        <v>111</v>
      </c>
      <c r="H34" s="3">
        <f t="shared" ref="H34:H46" si="13">(D34+E34)/G34</f>
        <v>0.963963963963964</v>
      </c>
      <c r="I34" s="1">
        <v>9</v>
      </c>
      <c r="J34" s="1">
        <v>28</v>
      </c>
      <c r="K34" s="9">
        <f>I34/(I34+J34)</f>
        <v>0.24324324324324326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t="s">
        <v>111</v>
      </c>
      <c r="B35" t="s">
        <v>105</v>
      </c>
      <c r="C35" t="str">
        <f t="shared" si="12"/>
        <v>Sueppel, Nick</v>
      </c>
      <c r="D35" s="1">
        <v>35</v>
      </c>
      <c r="E35" s="1">
        <v>197</v>
      </c>
      <c r="F35" s="1">
        <v>11</v>
      </c>
      <c r="G35" s="1">
        <v>243</v>
      </c>
      <c r="H35" s="3">
        <f t="shared" si="13"/>
        <v>0.95473251028806583</v>
      </c>
      <c r="I35" s="1">
        <v>9</v>
      </c>
      <c r="J35" s="1">
        <v>45</v>
      </c>
      <c r="K35" s="9">
        <f>I35/(I35+J35)</f>
        <v>0.16666666666666666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t="s">
        <v>124</v>
      </c>
      <c r="B36" t="s">
        <v>128</v>
      </c>
      <c r="C36" t="str">
        <f t="shared" si="12"/>
        <v>Sladek, Grant</v>
      </c>
      <c r="D36" s="1">
        <v>1</v>
      </c>
      <c r="E36" s="1">
        <v>65</v>
      </c>
      <c r="F36" s="1">
        <v>4</v>
      </c>
      <c r="G36" s="1">
        <v>70</v>
      </c>
      <c r="H36" s="3">
        <f t="shared" si="13"/>
        <v>0.94285714285714284</v>
      </c>
      <c r="I36" s="1"/>
      <c r="J36" s="1"/>
      <c r="K36" s="9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t="s">
        <v>94</v>
      </c>
      <c r="B37" t="s">
        <v>28</v>
      </c>
      <c r="C37" t="str">
        <f t="shared" si="12"/>
        <v>Leigh, Dylan</v>
      </c>
      <c r="D37" s="1">
        <v>75</v>
      </c>
      <c r="E37" s="1">
        <v>62</v>
      </c>
      <c r="F37" s="1">
        <v>11</v>
      </c>
      <c r="G37" s="1">
        <v>148</v>
      </c>
      <c r="H37" s="3">
        <f t="shared" si="13"/>
        <v>0.92567567567567566</v>
      </c>
      <c r="I37" s="1"/>
      <c r="J37" s="1"/>
      <c r="K37" s="9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t="s">
        <v>118</v>
      </c>
      <c r="B38" t="s">
        <v>119</v>
      </c>
      <c r="C38" t="str">
        <f t="shared" si="12"/>
        <v>Hensley, Matt</v>
      </c>
      <c r="D38" s="1">
        <v>1</v>
      </c>
      <c r="E38" s="1">
        <v>71</v>
      </c>
      <c r="F38" s="1">
        <v>6</v>
      </c>
      <c r="G38" s="1">
        <v>78</v>
      </c>
      <c r="H38" s="3">
        <f t="shared" si="13"/>
        <v>0.92307692307692313</v>
      </c>
      <c r="I38" s="1"/>
      <c r="J38" s="1"/>
      <c r="K38" s="9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t="s">
        <v>123</v>
      </c>
      <c r="B39" t="s">
        <v>109</v>
      </c>
      <c r="C39" t="str">
        <f t="shared" si="12"/>
        <v>Haring, Michael</v>
      </c>
      <c r="D39" s="1">
        <v>14</v>
      </c>
      <c r="E39" s="1">
        <v>42</v>
      </c>
      <c r="F39" s="1">
        <v>7</v>
      </c>
      <c r="G39" s="1">
        <v>63</v>
      </c>
      <c r="H39" s="3">
        <f t="shared" si="13"/>
        <v>0.88888888888888884</v>
      </c>
      <c r="I39" s="1"/>
      <c r="J39" s="1"/>
      <c r="K39" s="9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t="s">
        <v>126</v>
      </c>
      <c r="B40" t="s">
        <v>129</v>
      </c>
      <c r="C40" t="str">
        <f t="shared" si="12"/>
        <v>LaFauce, Logan</v>
      </c>
      <c r="D40" s="1">
        <v>38</v>
      </c>
      <c r="E40" s="1">
        <v>32</v>
      </c>
      <c r="F40" s="1">
        <v>12</v>
      </c>
      <c r="G40" s="1">
        <v>82</v>
      </c>
      <c r="H40" s="3">
        <f t="shared" si="13"/>
        <v>0.85365853658536583</v>
      </c>
      <c r="I40" s="1"/>
      <c r="J40" s="1"/>
      <c r="K40" s="9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t="s">
        <v>112</v>
      </c>
      <c r="B41" t="s">
        <v>120</v>
      </c>
      <c r="C41" t="str">
        <f t="shared" si="12"/>
        <v>Brennan, Ryan</v>
      </c>
      <c r="D41" s="1">
        <v>1</v>
      </c>
      <c r="E41" s="1">
        <v>4</v>
      </c>
      <c r="F41" s="1">
        <v>1</v>
      </c>
      <c r="G41" s="1">
        <v>6</v>
      </c>
      <c r="H41" s="3">
        <f t="shared" si="13"/>
        <v>0.83333333333333337</v>
      </c>
      <c r="I41" s="1"/>
      <c r="J41" s="1"/>
      <c r="K41" s="9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t="s">
        <v>127</v>
      </c>
      <c r="B42" t="s">
        <v>130</v>
      </c>
      <c r="C42" t="str">
        <f t="shared" si="12"/>
        <v>Arch, Joseph</v>
      </c>
      <c r="D42" s="1">
        <v>5</v>
      </c>
      <c r="E42" s="1">
        <v>0</v>
      </c>
      <c r="F42" s="1">
        <v>1</v>
      </c>
      <c r="G42" s="1">
        <v>6</v>
      </c>
      <c r="H42" s="3">
        <f t="shared" si="13"/>
        <v>0.83333333333333337</v>
      </c>
      <c r="I42" s="1"/>
      <c r="J42" s="1"/>
      <c r="K42" s="9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t="s">
        <v>113</v>
      </c>
      <c r="B43" t="s">
        <v>47</v>
      </c>
      <c r="C43" t="str">
        <f t="shared" si="12"/>
        <v>Grace, Evan</v>
      </c>
      <c r="D43" s="1">
        <v>61</v>
      </c>
      <c r="E43" s="1">
        <v>38</v>
      </c>
      <c r="F43" s="1">
        <v>23</v>
      </c>
      <c r="G43" s="1">
        <v>122</v>
      </c>
      <c r="H43" s="3">
        <f t="shared" si="13"/>
        <v>0.81147540983606559</v>
      </c>
      <c r="I43" s="1"/>
      <c r="J43" s="1"/>
      <c r="K43" s="9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t="s">
        <v>115</v>
      </c>
      <c r="B44" t="s">
        <v>122</v>
      </c>
      <c r="C44" t="str">
        <f t="shared" si="12"/>
        <v>Cotton, Brady</v>
      </c>
      <c r="D44" s="1">
        <v>11</v>
      </c>
      <c r="E44" s="1">
        <v>18</v>
      </c>
      <c r="F44" s="1">
        <v>8</v>
      </c>
      <c r="G44" s="1">
        <v>37</v>
      </c>
      <c r="H44" s="3">
        <f t="shared" si="13"/>
        <v>0.78378378378378377</v>
      </c>
      <c r="I44" s="1"/>
      <c r="J44" s="1"/>
      <c r="K44" s="9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t="s">
        <v>125</v>
      </c>
      <c r="B45" t="s">
        <v>131</v>
      </c>
      <c r="C45" t="str">
        <f t="shared" si="12"/>
        <v>Forrester, Quinton</v>
      </c>
      <c r="D45" s="1">
        <v>1</v>
      </c>
      <c r="E45" s="1">
        <v>0</v>
      </c>
      <c r="F45" s="1">
        <v>4</v>
      </c>
      <c r="G45" s="1">
        <v>5</v>
      </c>
      <c r="H45" s="3">
        <f t="shared" si="13"/>
        <v>0.2</v>
      </c>
      <c r="I45" s="1"/>
      <c r="J45" s="1"/>
      <c r="K45" s="9"/>
      <c r="L45" s="1"/>
      <c r="M45" s="1"/>
      <c r="N45" s="1"/>
      <c r="O45" s="1"/>
      <c r="P45" s="1"/>
      <c r="Q45" s="1"/>
      <c r="R45" s="1"/>
      <c r="S45" s="1"/>
      <c r="T45" s="1"/>
    </row>
    <row r="46" spans="1:20" s="4" customFormat="1" x14ac:dyDescent="0.25">
      <c r="A46" s="4" t="s">
        <v>110</v>
      </c>
      <c r="D46" s="12">
        <f>SUM(D33:D45)</f>
        <v>284</v>
      </c>
      <c r="E46" s="12">
        <f t="shared" ref="E46:J46" si="14">SUM(E33:E45)</f>
        <v>783</v>
      </c>
      <c r="F46" s="12">
        <f t="shared" si="14"/>
        <v>98</v>
      </c>
      <c r="G46" s="12">
        <f t="shared" si="14"/>
        <v>1165</v>
      </c>
      <c r="H46" s="19">
        <f t="shared" si="13"/>
        <v>0.91587982832618031</v>
      </c>
      <c r="I46" s="12">
        <f t="shared" si="14"/>
        <v>18</v>
      </c>
      <c r="J46" s="12">
        <f t="shared" si="14"/>
        <v>73</v>
      </c>
      <c r="K46" s="21">
        <f t="shared" ref="K46" si="15">I46/(I46+J46)</f>
        <v>0.19780219780219779</v>
      </c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4:20" x14ac:dyDescent="0.2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4:20" x14ac:dyDescent="0.25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4:20" x14ac:dyDescent="0.25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4:20" x14ac:dyDescent="0.25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4:20" x14ac:dyDescent="0.25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4:20" x14ac:dyDescent="0.25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4:20" x14ac:dyDescent="0.25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4:20" x14ac:dyDescent="0.25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4:20" x14ac:dyDescent="0.25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4:20" x14ac:dyDescent="0.25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</sheetData>
  <pageMargins left="0.7" right="0.7" top="0.75" bottom="0.75" header="0.3" footer="0.3"/>
  <pageSetup scale="6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55"/>
  <sheetViews>
    <sheetView workbookViewId="0"/>
  </sheetViews>
  <sheetFormatPr defaultRowHeight="15" x14ac:dyDescent="0.25"/>
  <cols>
    <col min="1" max="1" width="10.42578125" bestFit="1" customWidth="1"/>
    <col min="2" max="2" width="8.28515625" bestFit="1" customWidth="1"/>
    <col min="3" max="3" width="17.7109375" bestFit="1" customWidth="1"/>
  </cols>
  <sheetData>
    <row r="1" spans="1:22" x14ac:dyDescent="0.25">
      <c r="A1" s="2">
        <v>2013</v>
      </c>
      <c r="D1" s="4" t="s">
        <v>219</v>
      </c>
    </row>
    <row r="2" spans="1:22" ht="18.75" x14ac:dyDescent="0.3">
      <c r="A2" s="5" t="str">
        <f>'2014'!A2</f>
        <v>Hitting</v>
      </c>
      <c r="D2" s="12" t="str">
        <f>'2011'!D2</f>
        <v>AB</v>
      </c>
      <c r="E2" s="12" t="str">
        <f>'2011'!E2</f>
        <v>R</v>
      </c>
      <c r="F2" s="12" t="str">
        <f>'2011'!F2</f>
        <v>H</v>
      </c>
      <c r="G2" s="12" t="s">
        <v>426</v>
      </c>
      <c r="H2" s="12" t="str">
        <f>'2011'!H2</f>
        <v>2B</v>
      </c>
      <c r="I2" s="12" t="str">
        <f>'2011'!I2</f>
        <v>3B</v>
      </c>
      <c r="J2" s="12" t="str">
        <f>'2011'!J2</f>
        <v>HR</v>
      </c>
      <c r="K2" s="12" t="str">
        <f>'2011'!K2</f>
        <v>RBI</v>
      </c>
      <c r="L2" s="12" t="str">
        <f>'2011'!L2</f>
        <v>SAC</v>
      </c>
      <c r="M2" s="12" t="str">
        <f>'2011'!M2</f>
        <v>BB</v>
      </c>
      <c r="N2" s="12" t="str">
        <f>'2011'!N2</f>
        <v>SO</v>
      </c>
      <c r="O2" s="12" t="str">
        <f>'2011'!O2</f>
        <v>SB</v>
      </c>
      <c r="P2" s="12" t="str">
        <f>'2011'!P2</f>
        <v>SBA</v>
      </c>
      <c r="Q2" s="12" t="str">
        <f>'2011'!Q2</f>
        <v>SB %</v>
      </c>
      <c r="R2" s="12" t="str">
        <f>'2011'!R2</f>
        <v>HBP</v>
      </c>
      <c r="S2" s="12" t="str">
        <f>'2011'!S2</f>
        <v>OBP</v>
      </c>
      <c r="T2" s="12" t="str">
        <f>'2011'!T2</f>
        <v>SLG</v>
      </c>
      <c r="U2" s="12" t="str">
        <f>'2011'!U2</f>
        <v>AVG</v>
      </c>
    </row>
    <row r="3" spans="1:22" x14ac:dyDescent="0.25">
      <c r="A3" t="s">
        <v>133</v>
      </c>
      <c r="B3" t="s">
        <v>146</v>
      </c>
      <c r="C3" t="str">
        <f>+A3&amp;", "&amp;B3</f>
        <v>Wieland, Mitch</v>
      </c>
      <c r="D3" s="1">
        <v>111</v>
      </c>
      <c r="E3" s="1">
        <v>32</v>
      </c>
      <c r="F3" s="1">
        <v>46</v>
      </c>
      <c r="G3" s="1">
        <f>F3-H3-I3-J3</f>
        <v>32</v>
      </c>
      <c r="H3" s="1">
        <v>11</v>
      </c>
      <c r="I3" s="1">
        <v>2</v>
      </c>
      <c r="J3" s="1">
        <v>1</v>
      </c>
      <c r="K3" s="1">
        <v>17</v>
      </c>
      <c r="L3" s="1">
        <v>3</v>
      </c>
      <c r="M3" s="1">
        <v>29</v>
      </c>
      <c r="N3" s="1">
        <v>9</v>
      </c>
      <c r="O3" s="1">
        <v>3</v>
      </c>
      <c r="P3" s="1">
        <v>5</v>
      </c>
      <c r="Q3" s="9">
        <f>O3/P3</f>
        <v>0.6</v>
      </c>
      <c r="R3" s="1">
        <v>3</v>
      </c>
      <c r="S3" s="3">
        <f t="shared" ref="S3:S20" si="0">(M3+F3+R3)/(D3+M3+R3)</f>
        <v>0.54545454545454541</v>
      </c>
      <c r="T3" s="3">
        <f t="shared" ref="T3:T20" si="1">(F3+(H3*1)+(I3*2)+(J3*3))/D3</f>
        <v>0.57657657657657657</v>
      </c>
      <c r="U3" s="3">
        <f t="shared" ref="U3:U20" si="2">F3/D3</f>
        <v>0.4144144144144144</v>
      </c>
      <c r="V3" s="1"/>
    </row>
    <row r="4" spans="1:22" x14ac:dyDescent="0.25">
      <c r="A4" t="s">
        <v>134</v>
      </c>
      <c r="B4" t="s">
        <v>42</v>
      </c>
      <c r="C4" t="str">
        <f t="shared" ref="C4:C19" si="3">+A4&amp;", "&amp;B4</f>
        <v>Mrstik, Sam</v>
      </c>
      <c r="D4" s="1">
        <v>135</v>
      </c>
      <c r="E4" s="1">
        <v>30</v>
      </c>
      <c r="F4" s="1">
        <v>45</v>
      </c>
      <c r="G4" s="1">
        <f t="shared" ref="G4:G19" si="4">F4-H4-I4-J4</f>
        <v>38</v>
      </c>
      <c r="H4" s="1">
        <v>6</v>
      </c>
      <c r="I4" s="1">
        <v>1</v>
      </c>
      <c r="J4" s="1">
        <v>0</v>
      </c>
      <c r="K4" s="1">
        <v>23</v>
      </c>
      <c r="L4" s="1">
        <v>6</v>
      </c>
      <c r="M4" s="1">
        <v>10</v>
      </c>
      <c r="N4" s="1">
        <v>16</v>
      </c>
      <c r="O4" s="1">
        <v>23</v>
      </c>
      <c r="P4" s="1">
        <v>23</v>
      </c>
      <c r="Q4" s="9">
        <f t="shared" ref="Q4:Q20" si="5">O4/P4</f>
        <v>1</v>
      </c>
      <c r="R4" s="1">
        <v>1</v>
      </c>
      <c r="S4" s="3">
        <f t="shared" si="0"/>
        <v>0.38356164383561642</v>
      </c>
      <c r="T4" s="3">
        <f t="shared" si="1"/>
        <v>0.3925925925925926</v>
      </c>
      <c r="U4" s="3">
        <f t="shared" si="2"/>
        <v>0.33333333333333331</v>
      </c>
      <c r="V4" s="1"/>
    </row>
    <row r="5" spans="1:22" x14ac:dyDescent="0.25">
      <c r="A5" t="s">
        <v>135</v>
      </c>
      <c r="B5" t="s">
        <v>147</v>
      </c>
      <c r="C5" t="str">
        <f t="shared" si="3"/>
        <v>Crosby, Josh</v>
      </c>
      <c r="D5" s="1">
        <v>112</v>
      </c>
      <c r="E5" s="1">
        <v>24</v>
      </c>
      <c r="F5" s="1">
        <v>40</v>
      </c>
      <c r="G5" s="1">
        <f t="shared" si="4"/>
        <v>29</v>
      </c>
      <c r="H5" s="1">
        <v>10</v>
      </c>
      <c r="I5" s="1">
        <v>0</v>
      </c>
      <c r="J5" s="1">
        <v>1</v>
      </c>
      <c r="K5" s="1">
        <v>38</v>
      </c>
      <c r="L5" s="1">
        <v>3</v>
      </c>
      <c r="M5" s="1">
        <v>18</v>
      </c>
      <c r="N5" s="1">
        <v>9</v>
      </c>
      <c r="O5" s="1">
        <v>5</v>
      </c>
      <c r="P5" s="1">
        <v>5</v>
      </c>
      <c r="Q5" s="9">
        <f t="shared" si="5"/>
        <v>1</v>
      </c>
      <c r="R5" s="1">
        <v>3</v>
      </c>
      <c r="S5" s="3">
        <f t="shared" si="0"/>
        <v>0.45864661654135336</v>
      </c>
      <c r="T5" s="3">
        <f t="shared" si="1"/>
        <v>0.4732142857142857</v>
      </c>
      <c r="U5" s="3">
        <f t="shared" si="2"/>
        <v>0.35714285714285715</v>
      </c>
      <c r="V5" s="1"/>
    </row>
    <row r="6" spans="1:22" x14ac:dyDescent="0.25">
      <c r="A6" t="s">
        <v>136</v>
      </c>
      <c r="B6" t="s">
        <v>148</v>
      </c>
      <c r="C6" t="str">
        <f t="shared" si="3"/>
        <v>Stika, Tyler</v>
      </c>
      <c r="D6" s="1">
        <v>115</v>
      </c>
      <c r="E6" s="1">
        <v>26</v>
      </c>
      <c r="F6" s="1">
        <v>36</v>
      </c>
      <c r="G6" s="1">
        <f t="shared" si="4"/>
        <v>31</v>
      </c>
      <c r="H6" s="1">
        <v>5</v>
      </c>
      <c r="I6" s="1">
        <v>0</v>
      </c>
      <c r="J6" s="1">
        <v>0</v>
      </c>
      <c r="K6" s="1">
        <v>15</v>
      </c>
      <c r="L6" s="1">
        <v>2</v>
      </c>
      <c r="M6" s="1">
        <v>23</v>
      </c>
      <c r="N6" s="1">
        <v>12</v>
      </c>
      <c r="O6" s="1">
        <v>1</v>
      </c>
      <c r="P6" s="1">
        <v>1</v>
      </c>
      <c r="Q6" s="9">
        <f t="shared" si="5"/>
        <v>1</v>
      </c>
      <c r="R6" s="1">
        <v>1</v>
      </c>
      <c r="S6" s="3">
        <f t="shared" si="0"/>
        <v>0.43165467625899279</v>
      </c>
      <c r="T6" s="3">
        <f t="shared" si="1"/>
        <v>0.35652173913043478</v>
      </c>
      <c r="U6" s="3">
        <f t="shared" si="2"/>
        <v>0.31304347826086959</v>
      </c>
      <c r="V6" s="1"/>
    </row>
    <row r="7" spans="1:22" x14ac:dyDescent="0.25">
      <c r="A7" t="s">
        <v>137</v>
      </c>
      <c r="B7" t="s">
        <v>149</v>
      </c>
      <c r="C7" t="str">
        <f t="shared" si="3"/>
        <v>Gevock, JJ</v>
      </c>
      <c r="D7" s="1">
        <v>94</v>
      </c>
      <c r="E7" s="1">
        <v>18</v>
      </c>
      <c r="F7" s="1">
        <v>29</v>
      </c>
      <c r="G7" s="1">
        <f t="shared" si="4"/>
        <v>26</v>
      </c>
      <c r="H7" s="1">
        <v>3</v>
      </c>
      <c r="I7" s="1">
        <v>0</v>
      </c>
      <c r="J7" s="1">
        <v>0</v>
      </c>
      <c r="K7" s="1">
        <v>12</v>
      </c>
      <c r="L7" s="1">
        <v>5</v>
      </c>
      <c r="M7" s="1">
        <v>9</v>
      </c>
      <c r="N7" s="1">
        <v>16</v>
      </c>
      <c r="O7" s="1">
        <v>1</v>
      </c>
      <c r="P7" s="1">
        <v>1</v>
      </c>
      <c r="Q7" s="9">
        <f t="shared" si="5"/>
        <v>1</v>
      </c>
      <c r="R7" s="1">
        <v>4</v>
      </c>
      <c r="S7" s="3">
        <f t="shared" si="0"/>
        <v>0.3925233644859813</v>
      </c>
      <c r="T7" s="3">
        <f t="shared" si="1"/>
        <v>0.34042553191489361</v>
      </c>
      <c r="U7" s="3">
        <f t="shared" si="2"/>
        <v>0.30851063829787234</v>
      </c>
      <c r="V7" s="1"/>
    </row>
    <row r="8" spans="1:22" x14ac:dyDescent="0.25">
      <c r="A8" t="s">
        <v>138</v>
      </c>
      <c r="B8" t="s">
        <v>128</v>
      </c>
      <c r="C8" t="str">
        <f t="shared" si="3"/>
        <v>Simpson, Grant</v>
      </c>
      <c r="D8" s="1">
        <v>106</v>
      </c>
      <c r="E8" s="1">
        <v>18</v>
      </c>
      <c r="F8" s="1">
        <v>26</v>
      </c>
      <c r="G8" s="1">
        <f t="shared" si="4"/>
        <v>22</v>
      </c>
      <c r="H8" s="1">
        <v>3</v>
      </c>
      <c r="I8" s="1">
        <v>0</v>
      </c>
      <c r="J8" s="1">
        <v>1</v>
      </c>
      <c r="K8" s="1">
        <v>19</v>
      </c>
      <c r="L8" s="1">
        <v>1</v>
      </c>
      <c r="M8" s="1">
        <v>16</v>
      </c>
      <c r="N8" s="1">
        <v>13</v>
      </c>
      <c r="O8" s="1">
        <v>0</v>
      </c>
      <c r="P8" s="1">
        <v>0</v>
      </c>
      <c r="Q8" s="9" t="e">
        <f t="shared" si="5"/>
        <v>#DIV/0!</v>
      </c>
      <c r="R8" s="1">
        <v>0</v>
      </c>
      <c r="S8" s="3">
        <f t="shared" si="0"/>
        <v>0.34426229508196721</v>
      </c>
      <c r="T8" s="3">
        <f t="shared" si="1"/>
        <v>0.30188679245283018</v>
      </c>
      <c r="U8" s="3">
        <f t="shared" si="2"/>
        <v>0.24528301886792453</v>
      </c>
      <c r="V8" s="1"/>
    </row>
    <row r="9" spans="1:22" x14ac:dyDescent="0.25">
      <c r="A9" t="s">
        <v>139</v>
      </c>
      <c r="B9" t="s">
        <v>146</v>
      </c>
      <c r="C9" t="str">
        <f t="shared" si="3"/>
        <v>Hasler, Mitch</v>
      </c>
      <c r="D9" s="1">
        <v>91</v>
      </c>
      <c r="E9" s="1">
        <v>12</v>
      </c>
      <c r="F9" s="1">
        <v>18</v>
      </c>
      <c r="G9" s="1">
        <f t="shared" si="4"/>
        <v>15</v>
      </c>
      <c r="H9" s="1">
        <v>3</v>
      </c>
      <c r="I9" s="1">
        <v>0</v>
      </c>
      <c r="J9" s="1">
        <v>0</v>
      </c>
      <c r="K9" s="1">
        <v>13</v>
      </c>
      <c r="L9" s="1">
        <v>2</v>
      </c>
      <c r="M9" s="1">
        <v>13</v>
      </c>
      <c r="N9" s="1">
        <v>23</v>
      </c>
      <c r="O9" s="1">
        <v>1</v>
      </c>
      <c r="P9" s="1">
        <v>1</v>
      </c>
      <c r="Q9" s="9">
        <f t="shared" si="5"/>
        <v>1</v>
      </c>
      <c r="R9" s="1">
        <v>8</v>
      </c>
      <c r="S9" s="3">
        <f t="shared" si="0"/>
        <v>0.3482142857142857</v>
      </c>
      <c r="T9" s="3">
        <f t="shared" si="1"/>
        <v>0.23076923076923078</v>
      </c>
      <c r="U9" s="3">
        <f t="shared" si="2"/>
        <v>0.19780219780219779</v>
      </c>
      <c r="V9" s="1"/>
    </row>
    <row r="10" spans="1:22" x14ac:dyDescent="0.25">
      <c r="A10" t="s">
        <v>123</v>
      </c>
      <c r="B10" t="s">
        <v>109</v>
      </c>
      <c r="C10" t="str">
        <f t="shared" si="3"/>
        <v>Haring, Michael</v>
      </c>
      <c r="D10" s="1">
        <v>75</v>
      </c>
      <c r="E10" s="1">
        <v>9</v>
      </c>
      <c r="F10" s="1">
        <v>18</v>
      </c>
      <c r="G10" s="1">
        <f t="shared" si="4"/>
        <v>12</v>
      </c>
      <c r="H10" s="1">
        <v>6</v>
      </c>
      <c r="I10" s="1">
        <v>0</v>
      </c>
      <c r="J10" s="1">
        <v>0</v>
      </c>
      <c r="K10" s="1">
        <v>9</v>
      </c>
      <c r="L10" s="1">
        <v>0</v>
      </c>
      <c r="M10" s="1">
        <v>3</v>
      </c>
      <c r="N10" s="1">
        <v>24</v>
      </c>
      <c r="O10" s="1">
        <v>2</v>
      </c>
      <c r="P10" s="1">
        <v>2</v>
      </c>
      <c r="Q10" s="9">
        <f t="shared" si="5"/>
        <v>1</v>
      </c>
      <c r="R10" s="1">
        <v>1</v>
      </c>
      <c r="S10" s="3">
        <f t="shared" si="0"/>
        <v>0.27848101265822783</v>
      </c>
      <c r="T10" s="3">
        <f t="shared" si="1"/>
        <v>0.32</v>
      </c>
      <c r="U10" s="3">
        <f t="shared" si="2"/>
        <v>0.24</v>
      </c>
      <c r="V10" s="1"/>
    </row>
    <row r="11" spans="1:22" x14ac:dyDescent="0.25">
      <c r="A11" t="s">
        <v>140</v>
      </c>
      <c r="B11" t="s">
        <v>150</v>
      </c>
      <c r="C11" t="str">
        <f t="shared" si="3"/>
        <v>Kenney, Eric</v>
      </c>
      <c r="D11" s="1">
        <v>77</v>
      </c>
      <c r="E11" s="1">
        <v>13</v>
      </c>
      <c r="F11" s="1">
        <v>16</v>
      </c>
      <c r="G11" s="1">
        <f t="shared" si="4"/>
        <v>13</v>
      </c>
      <c r="H11" s="1">
        <v>3</v>
      </c>
      <c r="I11" s="1">
        <v>0</v>
      </c>
      <c r="J11" s="1">
        <v>0</v>
      </c>
      <c r="K11" s="1">
        <v>10</v>
      </c>
      <c r="L11" s="1">
        <v>2</v>
      </c>
      <c r="M11" s="1">
        <v>22</v>
      </c>
      <c r="N11" s="1">
        <v>15</v>
      </c>
      <c r="O11" s="1">
        <v>1</v>
      </c>
      <c r="P11" s="1">
        <v>1</v>
      </c>
      <c r="Q11" s="9">
        <f t="shared" si="5"/>
        <v>1</v>
      </c>
      <c r="R11" s="1">
        <v>2</v>
      </c>
      <c r="S11" s="3">
        <f t="shared" si="0"/>
        <v>0.39603960396039606</v>
      </c>
      <c r="T11" s="3">
        <f t="shared" si="1"/>
        <v>0.24675324675324675</v>
      </c>
      <c r="U11" s="3">
        <f t="shared" si="2"/>
        <v>0.20779220779220781</v>
      </c>
      <c r="V11" s="1"/>
    </row>
    <row r="12" spans="1:22" x14ac:dyDescent="0.25">
      <c r="A12" t="s">
        <v>141</v>
      </c>
      <c r="B12" t="s">
        <v>40</v>
      </c>
      <c r="C12" t="str">
        <f t="shared" si="3"/>
        <v>Frakes, Jack</v>
      </c>
      <c r="D12" s="1">
        <v>48</v>
      </c>
      <c r="E12" s="1">
        <v>9</v>
      </c>
      <c r="F12" s="1">
        <v>13</v>
      </c>
      <c r="G12" s="1">
        <f t="shared" si="4"/>
        <v>13</v>
      </c>
      <c r="H12" s="1">
        <v>0</v>
      </c>
      <c r="I12" s="1">
        <v>0</v>
      </c>
      <c r="J12" s="1">
        <v>0</v>
      </c>
      <c r="K12" s="1">
        <v>5</v>
      </c>
      <c r="L12" s="1">
        <v>2</v>
      </c>
      <c r="M12" s="1">
        <v>7</v>
      </c>
      <c r="N12" s="1">
        <v>5</v>
      </c>
      <c r="O12" s="1">
        <v>1</v>
      </c>
      <c r="P12" s="1">
        <v>2</v>
      </c>
      <c r="Q12" s="9">
        <f t="shared" si="5"/>
        <v>0.5</v>
      </c>
      <c r="R12" s="1">
        <v>0</v>
      </c>
      <c r="S12" s="3">
        <f t="shared" si="0"/>
        <v>0.36363636363636365</v>
      </c>
      <c r="T12" s="3">
        <f t="shared" si="1"/>
        <v>0.27083333333333331</v>
      </c>
      <c r="U12" s="3">
        <f t="shared" si="2"/>
        <v>0.27083333333333331</v>
      </c>
      <c r="V12" s="1"/>
    </row>
    <row r="13" spans="1:22" x14ac:dyDescent="0.25">
      <c r="A13" t="s">
        <v>142</v>
      </c>
      <c r="B13" t="s">
        <v>151</v>
      </c>
      <c r="C13" t="str">
        <f t="shared" si="3"/>
        <v>Goddard, Nate</v>
      </c>
      <c r="D13" s="1">
        <v>20</v>
      </c>
      <c r="E13" s="1">
        <v>5</v>
      </c>
      <c r="F13" s="1">
        <v>7</v>
      </c>
      <c r="G13" s="1">
        <f t="shared" si="4"/>
        <v>6</v>
      </c>
      <c r="H13" s="1">
        <v>1</v>
      </c>
      <c r="I13" s="1">
        <v>0</v>
      </c>
      <c r="J13" s="1">
        <v>0</v>
      </c>
      <c r="K13" s="1">
        <v>4</v>
      </c>
      <c r="L13" s="1">
        <v>0</v>
      </c>
      <c r="M13" s="1">
        <v>1</v>
      </c>
      <c r="N13" s="1">
        <v>5</v>
      </c>
      <c r="O13" s="1">
        <v>0</v>
      </c>
      <c r="P13" s="1">
        <v>0</v>
      </c>
      <c r="Q13" s="9" t="e">
        <f t="shared" si="5"/>
        <v>#DIV/0!</v>
      </c>
      <c r="R13" s="1">
        <v>2</v>
      </c>
      <c r="S13" s="3">
        <f t="shared" si="0"/>
        <v>0.43478260869565216</v>
      </c>
      <c r="T13" s="3">
        <f t="shared" si="1"/>
        <v>0.4</v>
      </c>
      <c r="U13" s="3">
        <f t="shared" si="2"/>
        <v>0.35</v>
      </c>
      <c r="V13" s="1"/>
    </row>
    <row r="14" spans="1:22" x14ac:dyDescent="0.25">
      <c r="A14" t="s">
        <v>125</v>
      </c>
      <c r="B14" t="s">
        <v>131</v>
      </c>
      <c r="C14" t="str">
        <f t="shared" si="3"/>
        <v>Forrester, Quinton</v>
      </c>
      <c r="D14" s="1">
        <v>14</v>
      </c>
      <c r="E14" s="1">
        <v>1</v>
      </c>
      <c r="F14" s="1">
        <v>2</v>
      </c>
      <c r="G14" s="1">
        <f t="shared" si="4"/>
        <v>1</v>
      </c>
      <c r="H14" s="1">
        <v>1</v>
      </c>
      <c r="I14" s="1">
        <v>0</v>
      </c>
      <c r="J14" s="1">
        <v>0</v>
      </c>
      <c r="K14" s="1">
        <v>2</v>
      </c>
      <c r="L14" s="1">
        <v>0</v>
      </c>
      <c r="M14" s="1">
        <v>1</v>
      </c>
      <c r="N14" s="1">
        <v>4</v>
      </c>
      <c r="O14" s="1">
        <v>0</v>
      </c>
      <c r="P14" s="1">
        <v>0</v>
      </c>
      <c r="Q14" s="9" t="e">
        <f t="shared" si="5"/>
        <v>#DIV/0!</v>
      </c>
      <c r="R14" s="1">
        <v>0</v>
      </c>
      <c r="S14" s="3">
        <f t="shared" si="0"/>
        <v>0.2</v>
      </c>
      <c r="T14" s="3">
        <f t="shared" si="1"/>
        <v>0.21428571428571427</v>
      </c>
      <c r="U14" s="3">
        <f t="shared" si="2"/>
        <v>0.14285714285714285</v>
      </c>
      <c r="V14" s="1"/>
    </row>
    <row r="15" spans="1:22" x14ac:dyDescent="0.25">
      <c r="A15" t="s">
        <v>143</v>
      </c>
      <c r="B15" t="s">
        <v>152</v>
      </c>
      <c r="C15" t="str">
        <f t="shared" si="3"/>
        <v>Fountain, Jared</v>
      </c>
      <c r="D15" s="1">
        <v>7</v>
      </c>
      <c r="E15" s="1">
        <v>0</v>
      </c>
      <c r="F15" s="1">
        <v>0</v>
      </c>
      <c r="G15" s="1">
        <f t="shared" si="4"/>
        <v>0</v>
      </c>
      <c r="H15" s="1">
        <v>0</v>
      </c>
      <c r="I15" s="1">
        <v>0</v>
      </c>
      <c r="J15" s="1">
        <v>0</v>
      </c>
      <c r="K15" s="1">
        <v>1</v>
      </c>
      <c r="L15" s="1">
        <v>1</v>
      </c>
      <c r="M15" s="1">
        <v>0</v>
      </c>
      <c r="N15" s="1">
        <v>2</v>
      </c>
      <c r="O15" s="1">
        <v>0</v>
      </c>
      <c r="P15" s="1">
        <v>0</v>
      </c>
      <c r="Q15" s="9" t="e">
        <f t="shared" si="5"/>
        <v>#DIV/0!</v>
      </c>
      <c r="R15" s="1">
        <v>0</v>
      </c>
      <c r="S15" s="3">
        <f t="shared" si="0"/>
        <v>0</v>
      </c>
      <c r="T15" s="3">
        <f t="shared" si="1"/>
        <v>0</v>
      </c>
      <c r="U15" s="3">
        <f t="shared" si="2"/>
        <v>0</v>
      </c>
      <c r="V15" s="1"/>
    </row>
    <row r="16" spans="1:22" x14ac:dyDescent="0.25">
      <c r="A16" t="s">
        <v>113</v>
      </c>
      <c r="B16" t="s">
        <v>47</v>
      </c>
      <c r="C16" t="str">
        <f t="shared" si="3"/>
        <v>Grace, Evan</v>
      </c>
      <c r="D16" s="1">
        <v>0</v>
      </c>
      <c r="E16" s="1">
        <v>0</v>
      </c>
      <c r="F16" s="1">
        <v>0</v>
      </c>
      <c r="G16" s="1">
        <f t="shared" si="4"/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9" t="e">
        <f t="shared" si="5"/>
        <v>#DIV/0!</v>
      </c>
      <c r="R16" s="1">
        <v>0</v>
      </c>
      <c r="S16" s="3" t="e">
        <f t="shared" si="0"/>
        <v>#DIV/0!</v>
      </c>
      <c r="T16" s="3" t="e">
        <f t="shared" si="1"/>
        <v>#DIV/0!</v>
      </c>
      <c r="U16" s="3" t="e">
        <f t="shared" si="2"/>
        <v>#DIV/0!</v>
      </c>
      <c r="V16" s="1"/>
    </row>
    <row r="17" spans="1:24" x14ac:dyDescent="0.25">
      <c r="A17" t="s">
        <v>144</v>
      </c>
      <c r="B17" t="s">
        <v>153</v>
      </c>
      <c r="C17" t="str">
        <f t="shared" si="3"/>
        <v>Hostager, Quinn</v>
      </c>
      <c r="D17" s="1">
        <v>2</v>
      </c>
      <c r="E17" s="1">
        <v>0</v>
      </c>
      <c r="F17" s="1">
        <v>0</v>
      </c>
      <c r="G17" s="1">
        <f t="shared" si="4"/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9" t="e">
        <f t="shared" si="5"/>
        <v>#DIV/0!</v>
      </c>
      <c r="R17" s="1">
        <v>0</v>
      </c>
      <c r="S17" s="3">
        <f t="shared" si="0"/>
        <v>0</v>
      </c>
      <c r="T17" s="3">
        <f t="shared" si="1"/>
        <v>0</v>
      </c>
      <c r="U17" s="3">
        <f t="shared" si="2"/>
        <v>0</v>
      </c>
      <c r="V17" s="1"/>
    </row>
    <row r="18" spans="1:24" x14ac:dyDescent="0.25">
      <c r="A18" t="s">
        <v>127</v>
      </c>
      <c r="B18" t="s">
        <v>130</v>
      </c>
      <c r="C18" t="str">
        <f t="shared" si="3"/>
        <v>Arch, Joseph</v>
      </c>
      <c r="D18" s="1">
        <v>2</v>
      </c>
      <c r="E18" s="1">
        <v>0</v>
      </c>
      <c r="F18" s="1">
        <v>0</v>
      </c>
      <c r="G18" s="1">
        <f t="shared" si="4"/>
        <v>0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9" t="e">
        <f t="shared" si="5"/>
        <v>#DIV/0!</v>
      </c>
      <c r="R18" s="1">
        <v>0</v>
      </c>
      <c r="S18" s="3">
        <f t="shared" si="0"/>
        <v>0.33333333333333331</v>
      </c>
      <c r="T18" s="3">
        <f t="shared" si="1"/>
        <v>0</v>
      </c>
      <c r="U18" s="3">
        <f t="shared" si="2"/>
        <v>0</v>
      </c>
      <c r="V18" s="1"/>
    </row>
    <row r="19" spans="1:24" x14ac:dyDescent="0.25">
      <c r="A19" t="s">
        <v>145</v>
      </c>
      <c r="B19" t="s">
        <v>42</v>
      </c>
      <c r="C19" t="str">
        <f t="shared" si="3"/>
        <v>Dennis, Sam</v>
      </c>
      <c r="D19" s="1">
        <v>5</v>
      </c>
      <c r="E19" s="1">
        <v>0</v>
      </c>
      <c r="F19" s="1">
        <v>0</v>
      </c>
      <c r="G19" s="1">
        <f t="shared" si="4"/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1</v>
      </c>
      <c r="O19" s="1">
        <v>0</v>
      </c>
      <c r="P19" s="1">
        <v>0</v>
      </c>
      <c r="Q19" s="9" t="e">
        <f t="shared" si="5"/>
        <v>#DIV/0!</v>
      </c>
      <c r="R19" s="1">
        <v>1</v>
      </c>
      <c r="S19" s="3">
        <f t="shared" si="0"/>
        <v>0.2857142857142857</v>
      </c>
      <c r="T19" s="3">
        <f t="shared" si="1"/>
        <v>0</v>
      </c>
      <c r="U19" s="3">
        <f t="shared" si="2"/>
        <v>0</v>
      </c>
      <c r="V19" s="1"/>
    </row>
    <row r="20" spans="1:24" s="12" customFormat="1" x14ac:dyDescent="0.25">
      <c r="A20" s="2" t="str">
        <f>'2014'!A16</f>
        <v>Totals</v>
      </c>
      <c r="D20" s="12">
        <f>SUM(D3:D19)</f>
        <v>1014</v>
      </c>
      <c r="E20" s="12">
        <f t="shared" ref="E20:G20" si="6">SUM(E3:E19)</f>
        <v>197</v>
      </c>
      <c r="F20" s="12">
        <f t="shared" si="6"/>
        <v>296</v>
      </c>
      <c r="G20" s="12">
        <f t="shared" si="6"/>
        <v>238</v>
      </c>
      <c r="H20" s="12">
        <f t="shared" ref="H20:P20" si="7">SUM(H3:H19)</f>
        <v>52</v>
      </c>
      <c r="I20" s="12">
        <f t="shared" si="7"/>
        <v>3</v>
      </c>
      <c r="J20" s="12">
        <f t="shared" si="7"/>
        <v>3</v>
      </c>
      <c r="K20" s="12">
        <f t="shared" si="7"/>
        <v>168</v>
      </c>
      <c r="L20" s="12">
        <f t="shared" si="7"/>
        <v>28</v>
      </c>
      <c r="M20" s="12">
        <f t="shared" si="7"/>
        <v>154</v>
      </c>
      <c r="N20" s="12">
        <f t="shared" si="7"/>
        <v>156</v>
      </c>
      <c r="O20" s="12">
        <f t="shared" si="7"/>
        <v>38</v>
      </c>
      <c r="P20" s="12">
        <f t="shared" si="7"/>
        <v>41</v>
      </c>
      <c r="Q20" s="9">
        <f t="shared" si="5"/>
        <v>0.92682926829268297</v>
      </c>
      <c r="R20" s="12">
        <f>SUM(R3:R19)</f>
        <v>26</v>
      </c>
      <c r="S20" s="19">
        <f t="shared" si="0"/>
        <v>0.39865996649916247</v>
      </c>
      <c r="T20" s="19">
        <f t="shared" si="1"/>
        <v>0.35798816568047337</v>
      </c>
      <c r="U20" s="19">
        <f t="shared" si="2"/>
        <v>0.29191321499013806</v>
      </c>
    </row>
    <row r="21" spans="1:24" x14ac:dyDescent="0.25">
      <c r="S21" s="1"/>
      <c r="T21" s="1"/>
      <c r="U21" s="1"/>
      <c r="V21" s="1"/>
    </row>
    <row r="22" spans="1:24" ht="18.75" x14ac:dyDescent="0.3">
      <c r="A22" s="5" t="str">
        <f>'2014'!A18</f>
        <v>Pitching</v>
      </c>
      <c r="D22" s="12" t="s">
        <v>69</v>
      </c>
      <c r="E22" s="12" t="s">
        <v>70</v>
      </c>
      <c r="F22" s="12" t="s">
        <v>71</v>
      </c>
      <c r="G22" s="12" t="s">
        <v>72</v>
      </c>
      <c r="H22" s="12" t="s">
        <v>73</v>
      </c>
      <c r="I22" s="12" t="s">
        <v>74</v>
      </c>
      <c r="J22" s="12" t="s">
        <v>75</v>
      </c>
      <c r="K22" s="12" t="s">
        <v>76</v>
      </c>
      <c r="L22" s="12" t="s">
        <v>82</v>
      </c>
      <c r="M22" s="12" t="s">
        <v>77</v>
      </c>
      <c r="N22" s="12" t="s">
        <v>57</v>
      </c>
      <c r="O22" s="12" t="s">
        <v>78</v>
      </c>
      <c r="P22" s="12" t="s">
        <v>79</v>
      </c>
      <c r="Q22" s="12" t="s">
        <v>80</v>
      </c>
      <c r="R22" s="12" t="s">
        <v>81</v>
      </c>
      <c r="S22" s="1"/>
      <c r="T22" s="1"/>
      <c r="U22" s="1"/>
      <c r="V22" s="1"/>
      <c r="W22" s="1"/>
      <c r="X22" s="1"/>
    </row>
    <row r="23" spans="1:24" x14ac:dyDescent="0.25">
      <c r="A23" t="s">
        <v>136</v>
      </c>
      <c r="B23" t="s">
        <v>148</v>
      </c>
      <c r="C23" t="str">
        <f t="shared" ref="C23:C34" si="8">+A23&amp;", "&amp;B23</f>
        <v>Stika, Tyler</v>
      </c>
      <c r="D23" s="1">
        <v>8</v>
      </c>
      <c r="E23" s="1">
        <v>7</v>
      </c>
      <c r="F23" s="1">
        <v>6</v>
      </c>
      <c r="G23" s="1">
        <v>3</v>
      </c>
      <c r="H23" s="30">
        <v>53.67</v>
      </c>
      <c r="I23" s="1">
        <v>1</v>
      </c>
      <c r="J23" s="1">
        <v>62</v>
      </c>
      <c r="K23" s="1">
        <v>33</v>
      </c>
      <c r="L23" s="1">
        <v>30</v>
      </c>
      <c r="M23" s="8">
        <f>(L23/H23)*7</f>
        <v>3.9128004471771942</v>
      </c>
      <c r="N23" s="1">
        <v>13</v>
      </c>
      <c r="O23" s="1">
        <v>4</v>
      </c>
      <c r="P23" s="1">
        <v>38</v>
      </c>
      <c r="Q23" s="1">
        <v>235</v>
      </c>
      <c r="R23" s="3">
        <f>J23/Q23</f>
        <v>0.26382978723404255</v>
      </c>
      <c r="S23" s="1"/>
      <c r="T23" s="1"/>
      <c r="U23" s="1"/>
      <c r="V23" s="1"/>
    </row>
    <row r="24" spans="1:24" x14ac:dyDescent="0.25">
      <c r="A24" t="s">
        <v>133</v>
      </c>
      <c r="B24" t="s">
        <v>146</v>
      </c>
      <c r="C24" t="str">
        <f t="shared" si="8"/>
        <v>Wieland, Mitch</v>
      </c>
      <c r="D24" s="1">
        <v>4</v>
      </c>
      <c r="E24" s="1">
        <v>8</v>
      </c>
      <c r="F24" s="1">
        <v>2</v>
      </c>
      <c r="G24" s="1">
        <v>2</v>
      </c>
      <c r="H24" s="30">
        <v>36.67</v>
      </c>
      <c r="I24" s="1">
        <v>0</v>
      </c>
      <c r="J24" s="1">
        <v>38</v>
      </c>
      <c r="K24" s="1">
        <v>26</v>
      </c>
      <c r="L24" s="1">
        <v>21</v>
      </c>
      <c r="M24" s="8">
        <f t="shared" ref="M24:M35" si="9">(L24/H24)*7</f>
        <v>4.0087264794109627</v>
      </c>
      <c r="N24" s="1">
        <v>30</v>
      </c>
      <c r="O24" s="1">
        <v>5</v>
      </c>
      <c r="P24" s="1">
        <v>20</v>
      </c>
      <c r="Q24" s="1">
        <v>188</v>
      </c>
      <c r="R24" s="3">
        <f t="shared" ref="R24:R35" si="10">J24/Q24</f>
        <v>0.20212765957446807</v>
      </c>
      <c r="S24" s="1"/>
      <c r="T24" s="1"/>
      <c r="U24" s="1"/>
      <c r="V24" s="1"/>
    </row>
    <row r="25" spans="1:24" x14ac:dyDescent="0.25">
      <c r="A25" t="s">
        <v>140</v>
      </c>
      <c r="B25" t="s">
        <v>150</v>
      </c>
      <c r="C25" t="str">
        <f t="shared" si="8"/>
        <v>Kenney, Eric</v>
      </c>
      <c r="D25" s="1">
        <v>8</v>
      </c>
      <c r="E25" s="1">
        <v>0</v>
      </c>
      <c r="F25" s="1">
        <v>3</v>
      </c>
      <c r="G25" s="1">
        <v>3</v>
      </c>
      <c r="H25" s="30">
        <v>36.33</v>
      </c>
      <c r="I25" s="1">
        <v>0</v>
      </c>
      <c r="J25" s="1">
        <v>41</v>
      </c>
      <c r="K25" s="1">
        <v>22</v>
      </c>
      <c r="L25" s="1">
        <v>21</v>
      </c>
      <c r="M25" s="8">
        <f t="shared" si="9"/>
        <v>4.0462427745664744</v>
      </c>
      <c r="N25" s="1">
        <v>26</v>
      </c>
      <c r="O25" s="1">
        <v>3</v>
      </c>
      <c r="P25" s="1">
        <v>33</v>
      </c>
      <c r="Q25" s="1">
        <v>170</v>
      </c>
      <c r="R25" s="3">
        <f t="shared" si="10"/>
        <v>0.2411764705882353</v>
      </c>
      <c r="S25" s="1"/>
      <c r="T25" s="1"/>
      <c r="U25" s="1"/>
      <c r="V25" s="1"/>
    </row>
    <row r="26" spans="1:24" x14ac:dyDescent="0.25">
      <c r="A26" t="s">
        <v>134</v>
      </c>
      <c r="B26" t="s">
        <v>42</v>
      </c>
      <c r="C26" t="str">
        <f t="shared" si="8"/>
        <v>Mrstik, Sam</v>
      </c>
      <c r="D26" s="1">
        <v>5</v>
      </c>
      <c r="E26" s="1">
        <v>6</v>
      </c>
      <c r="F26" s="1">
        <v>1</v>
      </c>
      <c r="G26" s="1">
        <v>3</v>
      </c>
      <c r="H26" s="30">
        <v>29</v>
      </c>
      <c r="I26" s="1">
        <v>1</v>
      </c>
      <c r="J26" s="1">
        <v>25</v>
      </c>
      <c r="K26" s="1">
        <v>20</v>
      </c>
      <c r="L26" s="1">
        <v>17</v>
      </c>
      <c r="M26" s="8">
        <f t="shared" si="9"/>
        <v>4.1034482758620685</v>
      </c>
      <c r="N26" s="1">
        <v>24</v>
      </c>
      <c r="O26" s="1">
        <v>9</v>
      </c>
      <c r="P26" s="1">
        <v>19</v>
      </c>
      <c r="Q26" s="1">
        <v>143</v>
      </c>
      <c r="R26" s="3">
        <f t="shared" si="10"/>
        <v>0.17482517482517482</v>
      </c>
      <c r="S26" s="1"/>
      <c r="T26" s="1"/>
      <c r="U26" s="1"/>
      <c r="V26" s="1"/>
    </row>
    <row r="27" spans="1:24" x14ac:dyDescent="0.25">
      <c r="A27" t="s">
        <v>135</v>
      </c>
      <c r="B27" t="s">
        <v>147</v>
      </c>
      <c r="C27" t="str">
        <f t="shared" si="8"/>
        <v>Crosby, Josh</v>
      </c>
      <c r="D27" s="1">
        <v>0</v>
      </c>
      <c r="E27" s="1">
        <v>15</v>
      </c>
      <c r="F27" s="1">
        <v>1</v>
      </c>
      <c r="G27" s="1">
        <v>0</v>
      </c>
      <c r="H27" s="30">
        <v>23.67</v>
      </c>
      <c r="I27" s="1">
        <v>1</v>
      </c>
      <c r="J27" s="1">
        <v>16</v>
      </c>
      <c r="K27" s="1">
        <v>9</v>
      </c>
      <c r="L27" s="1">
        <v>7</v>
      </c>
      <c r="M27" s="8">
        <f t="shared" si="9"/>
        <v>2.0701309674693702</v>
      </c>
      <c r="N27" s="1">
        <v>11</v>
      </c>
      <c r="O27" s="1">
        <v>4</v>
      </c>
      <c r="P27" s="1">
        <v>19</v>
      </c>
      <c r="Q27" s="1">
        <v>102</v>
      </c>
      <c r="R27" s="3">
        <f t="shared" si="10"/>
        <v>0.15686274509803921</v>
      </c>
      <c r="S27" s="1"/>
      <c r="T27" s="1"/>
      <c r="U27" s="1"/>
      <c r="V27" s="1"/>
    </row>
    <row r="28" spans="1:24" x14ac:dyDescent="0.25">
      <c r="A28" t="s">
        <v>123</v>
      </c>
      <c r="B28" t="s">
        <v>109</v>
      </c>
      <c r="C28" t="str">
        <f t="shared" si="8"/>
        <v>Haring, Michael</v>
      </c>
      <c r="D28" s="1">
        <v>5</v>
      </c>
      <c r="E28" s="1">
        <v>3</v>
      </c>
      <c r="F28" s="1">
        <v>1</v>
      </c>
      <c r="G28" s="1">
        <v>3</v>
      </c>
      <c r="H28" s="30">
        <v>22.67</v>
      </c>
      <c r="I28" s="1">
        <v>0</v>
      </c>
      <c r="J28" s="1">
        <v>25</v>
      </c>
      <c r="K28" s="1">
        <v>29</v>
      </c>
      <c r="L28" s="1">
        <v>26</v>
      </c>
      <c r="M28" s="8">
        <f t="shared" si="9"/>
        <v>8.0282311424790471</v>
      </c>
      <c r="N28" s="1">
        <v>35</v>
      </c>
      <c r="O28" s="1">
        <v>6</v>
      </c>
      <c r="P28" s="1">
        <v>22</v>
      </c>
      <c r="Q28" s="1">
        <v>124</v>
      </c>
      <c r="R28" s="3">
        <f t="shared" si="10"/>
        <v>0.20161290322580644</v>
      </c>
      <c r="S28" s="1"/>
      <c r="T28" s="1"/>
      <c r="U28" s="1"/>
      <c r="V28" s="1"/>
    </row>
    <row r="29" spans="1:24" x14ac:dyDescent="0.25">
      <c r="A29" t="s">
        <v>142</v>
      </c>
      <c r="B29" t="s">
        <v>151</v>
      </c>
      <c r="C29" t="str">
        <f t="shared" si="8"/>
        <v>Goddard, Nate</v>
      </c>
      <c r="D29" s="1">
        <v>4</v>
      </c>
      <c r="E29" s="1">
        <v>7</v>
      </c>
      <c r="F29" s="1">
        <v>3</v>
      </c>
      <c r="G29" s="1">
        <v>2</v>
      </c>
      <c r="H29" s="30">
        <v>19</v>
      </c>
      <c r="I29" s="1">
        <v>0</v>
      </c>
      <c r="J29" s="1">
        <v>40</v>
      </c>
      <c r="K29" s="1">
        <v>36</v>
      </c>
      <c r="L29" s="1">
        <v>32</v>
      </c>
      <c r="M29" s="8">
        <f t="shared" si="9"/>
        <v>11.789473684210526</v>
      </c>
      <c r="N29" s="1">
        <v>14</v>
      </c>
      <c r="O29" s="1">
        <v>3</v>
      </c>
      <c r="P29" s="1">
        <v>12</v>
      </c>
      <c r="Q29" s="1">
        <v>114</v>
      </c>
      <c r="R29" s="3">
        <f t="shared" si="10"/>
        <v>0.35087719298245612</v>
      </c>
      <c r="S29" s="1"/>
      <c r="T29" s="1"/>
      <c r="U29" s="1"/>
      <c r="V29" s="1"/>
    </row>
    <row r="30" spans="1:24" x14ac:dyDescent="0.25">
      <c r="A30" t="s">
        <v>138</v>
      </c>
      <c r="B30" t="s">
        <v>128</v>
      </c>
      <c r="C30" t="str">
        <f t="shared" si="8"/>
        <v>Simpson, Grant</v>
      </c>
      <c r="D30" s="1">
        <v>0</v>
      </c>
      <c r="E30" s="1">
        <v>8</v>
      </c>
      <c r="F30" s="1">
        <v>0</v>
      </c>
      <c r="G30" s="1">
        <v>1</v>
      </c>
      <c r="H30" s="30">
        <v>18.329999999999998</v>
      </c>
      <c r="I30" s="1">
        <v>0</v>
      </c>
      <c r="J30" s="1">
        <v>23</v>
      </c>
      <c r="K30" s="1">
        <v>13</v>
      </c>
      <c r="L30" s="1">
        <v>10</v>
      </c>
      <c r="M30" s="8">
        <f t="shared" si="9"/>
        <v>3.8188761593016918</v>
      </c>
      <c r="N30" s="1">
        <v>5</v>
      </c>
      <c r="O30" s="1">
        <v>2</v>
      </c>
      <c r="P30" s="1">
        <v>10</v>
      </c>
      <c r="Q30" s="1">
        <v>84</v>
      </c>
      <c r="R30" s="3">
        <f t="shared" si="10"/>
        <v>0.27380952380952384</v>
      </c>
      <c r="S30" s="1"/>
      <c r="T30" s="1"/>
      <c r="U30" s="1"/>
      <c r="V30" s="1"/>
    </row>
    <row r="31" spans="1:24" x14ac:dyDescent="0.25">
      <c r="A31" t="s">
        <v>125</v>
      </c>
      <c r="B31" t="s">
        <v>131</v>
      </c>
      <c r="C31" t="str">
        <f t="shared" si="8"/>
        <v>Forrester, Quinton</v>
      </c>
      <c r="D31" s="1">
        <v>4</v>
      </c>
      <c r="E31" s="1">
        <v>2</v>
      </c>
      <c r="F31" s="1">
        <v>0</v>
      </c>
      <c r="G31" s="1">
        <v>4</v>
      </c>
      <c r="H31" s="30">
        <v>5.33</v>
      </c>
      <c r="I31" s="1">
        <v>0</v>
      </c>
      <c r="J31" s="1">
        <v>8</v>
      </c>
      <c r="K31" s="1">
        <v>14</v>
      </c>
      <c r="L31" s="1">
        <v>11</v>
      </c>
      <c r="M31" s="8">
        <f t="shared" si="9"/>
        <v>14.446529080675422</v>
      </c>
      <c r="N31" s="1">
        <v>16</v>
      </c>
      <c r="O31" s="1">
        <v>0</v>
      </c>
      <c r="P31" s="1">
        <v>8</v>
      </c>
      <c r="Q31" s="1">
        <v>40</v>
      </c>
      <c r="R31" s="3">
        <f t="shared" si="10"/>
        <v>0.2</v>
      </c>
      <c r="S31" s="1"/>
      <c r="T31" s="1"/>
      <c r="U31" s="1"/>
      <c r="V31" s="1"/>
    </row>
    <row r="32" spans="1:24" x14ac:dyDescent="0.25">
      <c r="A32" t="s">
        <v>127</v>
      </c>
      <c r="B32" t="s">
        <v>130</v>
      </c>
      <c r="C32" t="str">
        <f t="shared" si="8"/>
        <v>Arch, Joseph</v>
      </c>
      <c r="D32" s="1">
        <v>0</v>
      </c>
      <c r="E32" s="1">
        <v>3</v>
      </c>
      <c r="F32" s="1">
        <v>0</v>
      </c>
      <c r="G32" s="1">
        <v>0</v>
      </c>
      <c r="H32" s="30">
        <v>4.67</v>
      </c>
      <c r="I32" s="1">
        <v>0</v>
      </c>
      <c r="J32" s="1">
        <v>10</v>
      </c>
      <c r="K32" s="1">
        <v>9</v>
      </c>
      <c r="L32" s="1">
        <v>7</v>
      </c>
      <c r="M32" s="8">
        <f t="shared" si="9"/>
        <v>10.492505353319057</v>
      </c>
      <c r="N32" s="1">
        <v>2</v>
      </c>
      <c r="O32" s="1">
        <v>0</v>
      </c>
      <c r="P32" s="1">
        <v>3</v>
      </c>
      <c r="Q32" s="1">
        <v>27</v>
      </c>
      <c r="R32" s="3">
        <f t="shared" si="10"/>
        <v>0.37037037037037035</v>
      </c>
      <c r="S32" s="1"/>
      <c r="T32" s="1"/>
      <c r="U32" s="1"/>
      <c r="V32" s="1"/>
    </row>
    <row r="33" spans="1:22" x14ac:dyDescent="0.25">
      <c r="A33" t="s">
        <v>143</v>
      </c>
      <c r="B33" t="s">
        <v>152</v>
      </c>
      <c r="C33" t="str">
        <f t="shared" si="8"/>
        <v>Fountain, Jared</v>
      </c>
      <c r="D33" s="1">
        <v>1</v>
      </c>
      <c r="E33" s="1">
        <v>1</v>
      </c>
      <c r="F33" s="1">
        <v>0</v>
      </c>
      <c r="G33" s="1">
        <v>1</v>
      </c>
      <c r="H33" s="30">
        <v>3.67</v>
      </c>
      <c r="I33" s="1">
        <v>0</v>
      </c>
      <c r="J33" s="1">
        <v>6</v>
      </c>
      <c r="K33" s="1">
        <v>6</v>
      </c>
      <c r="L33" s="1">
        <v>4</v>
      </c>
      <c r="M33" s="8">
        <f t="shared" si="9"/>
        <v>7.6294277929155321</v>
      </c>
      <c r="N33" s="1">
        <v>1</v>
      </c>
      <c r="O33" s="1">
        <v>2</v>
      </c>
      <c r="P33" s="1">
        <v>1</v>
      </c>
      <c r="Q33" s="1">
        <v>21</v>
      </c>
      <c r="R33" s="3">
        <f t="shared" si="10"/>
        <v>0.2857142857142857</v>
      </c>
      <c r="S33" s="1"/>
      <c r="T33" s="1"/>
      <c r="U33" s="1"/>
      <c r="V33" s="1"/>
    </row>
    <row r="34" spans="1:22" x14ac:dyDescent="0.25">
      <c r="A34" t="s">
        <v>139</v>
      </c>
      <c r="B34" t="s">
        <v>146</v>
      </c>
      <c r="C34" t="str">
        <f t="shared" si="8"/>
        <v>Hasler, Mitch</v>
      </c>
      <c r="D34" s="1">
        <v>0</v>
      </c>
      <c r="E34" s="1">
        <v>1</v>
      </c>
      <c r="F34" s="1">
        <v>0</v>
      </c>
      <c r="G34" s="1">
        <v>0</v>
      </c>
      <c r="H34" s="30">
        <v>1</v>
      </c>
      <c r="I34" s="1">
        <v>0</v>
      </c>
      <c r="J34" s="1">
        <v>1</v>
      </c>
      <c r="K34" s="1">
        <v>5</v>
      </c>
      <c r="L34" s="1">
        <v>2</v>
      </c>
      <c r="M34" s="8">
        <f t="shared" si="9"/>
        <v>14</v>
      </c>
      <c r="N34" s="1">
        <v>1</v>
      </c>
      <c r="O34" s="1">
        <v>1</v>
      </c>
      <c r="P34" s="1">
        <v>0</v>
      </c>
      <c r="Q34" s="1">
        <v>11</v>
      </c>
      <c r="R34" s="3">
        <f t="shared" si="10"/>
        <v>9.0909090909090912E-2</v>
      </c>
      <c r="S34" s="1"/>
      <c r="T34" s="1"/>
      <c r="U34" s="1"/>
      <c r="V34" s="1"/>
    </row>
    <row r="35" spans="1:22" s="4" customFormat="1" x14ac:dyDescent="0.25">
      <c r="A35" s="4" t="str">
        <f>'2014'!A30</f>
        <v>Totals</v>
      </c>
      <c r="D35" s="12">
        <f>SUM(D23:D34)</f>
        <v>39</v>
      </c>
      <c r="E35" s="12">
        <f t="shared" ref="E35:Q35" si="11">SUM(E23:E34)</f>
        <v>61</v>
      </c>
      <c r="F35" s="12">
        <f t="shared" si="11"/>
        <v>17</v>
      </c>
      <c r="G35" s="12">
        <f t="shared" si="11"/>
        <v>22</v>
      </c>
      <c r="H35" s="31">
        <f t="shared" si="11"/>
        <v>254.01000000000002</v>
      </c>
      <c r="I35" s="12">
        <f t="shared" si="11"/>
        <v>3</v>
      </c>
      <c r="J35" s="12">
        <f t="shared" si="11"/>
        <v>295</v>
      </c>
      <c r="K35" s="12">
        <f t="shared" si="11"/>
        <v>222</v>
      </c>
      <c r="L35" s="12">
        <f t="shared" si="11"/>
        <v>188</v>
      </c>
      <c r="M35" s="20">
        <f t="shared" si="9"/>
        <v>5.1808983898271723</v>
      </c>
      <c r="N35" s="12">
        <f t="shared" si="11"/>
        <v>178</v>
      </c>
      <c r="O35" s="12">
        <f t="shared" si="11"/>
        <v>39</v>
      </c>
      <c r="P35" s="12">
        <f t="shared" si="11"/>
        <v>185</v>
      </c>
      <c r="Q35" s="12">
        <f t="shared" si="11"/>
        <v>1259</v>
      </c>
      <c r="R35" s="19">
        <f t="shared" si="10"/>
        <v>0.23431294678316125</v>
      </c>
      <c r="S35" s="12"/>
      <c r="T35" s="12"/>
      <c r="U35" s="12"/>
      <c r="V35" s="12"/>
    </row>
    <row r="36" spans="1:22" x14ac:dyDescent="0.25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5.75" x14ac:dyDescent="0.3">
      <c r="A37" s="5" t="str">
        <f>'2014'!A32</f>
        <v>Fielding</v>
      </c>
      <c r="D37" s="1" t="str">
        <f>'2014'!D32</f>
        <v>A</v>
      </c>
      <c r="E37" s="1" t="str">
        <f>'2014'!E32</f>
        <v>PO</v>
      </c>
      <c r="F37" s="1" t="str">
        <f>'2014'!F32</f>
        <v>E</v>
      </c>
      <c r="G37" s="1" t="str">
        <f>'2014'!G32</f>
        <v xml:space="preserve">C </v>
      </c>
      <c r="H37" s="1" t="str">
        <f>'2014'!H32</f>
        <v>F%</v>
      </c>
      <c r="I37" s="1" t="str">
        <f>'2014'!I32</f>
        <v>CS</v>
      </c>
      <c r="J37" s="1" t="str">
        <f>'2014'!J32</f>
        <v>SBA</v>
      </c>
      <c r="K37" s="6" t="str">
        <f>'2014'!K32</f>
        <v>% Thrown Out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t="s">
        <v>143</v>
      </c>
      <c r="B38" t="s">
        <v>152</v>
      </c>
      <c r="C38" t="str">
        <f t="shared" ref="C38:C54" si="12">+A38&amp;", "&amp;B38</f>
        <v>Fountain, Jared</v>
      </c>
      <c r="D38" s="1">
        <v>2</v>
      </c>
      <c r="E38" s="1">
        <v>3</v>
      </c>
      <c r="F38" s="1">
        <v>0</v>
      </c>
      <c r="G38" s="1">
        <v>5</v>
      </c>
      <c r="H38" s="3">
        <f>(D38+E38)/G38</f>
        <v>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t="s">
        <v>137</v>
      </c>
      <c r="B39" t="s">
        <v>149</v>
      </c>
      <c r="C39" t="str">
        <f t="shared" si="12"/>
        <v>Gevock, JJ</v>
      </c>
      <c r="D39" s="1">
        <v>1</v>
      </c>
      <c r="E39" s="1">
        <v>77</v>
      </c>
      <c r="F39" s="1">
        <v>0</v>
      </c>
      <c r="G39" s="1">
        <v>78</v>
      </c>
      <c r="H39" s="3">
        <f t="shared" ref="H39:H55" si="13">(D39+E39)/G39</f>
        <v>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t="s">
        <v>127</v>
      </c>
      <c r="B40" t="s">
        <v>130</v>
      </c>
      <c r="C40" t="str">
        <f t="shared" si="12"/>
        <v>Arch, Joseph</v>
      </c>
      <c r="D40" s="1">
        <v>4</v>
      </c>
      <c r="E40" s="1">
        <v>0</v>
      </c>
      <c r="F40" s="1">
        <v>0</v>
      </c>
      <c r="G40" s="1">
        <v>4</v>
      </c>
      <c r="H40" s="3">
        <f t="shared" si="13"/>
        <v>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t="s">
        <v>145</v>
      </c>
      <c r="B41" t="s">
        <v>42</v>
      </c>
      <c r="C41" t="str">
        <f t="shared" si="12"/>
        <v>Dennis, Sam</v>
      </c>
      <c r="D41" s="1">
        <v>0</v>
      </c>
      <c r="E41" s="1">
        <v>2</v>
      </c>
      <c r="F41" s="1">
        <v>0</v>
      </c>
      <c r="G41" s="1">
        <v>2</v>
      </c>
      <c r="H41" s="3">
        <f t="shared" si="13"/>
        <v>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t="s">
        <v>140</v>
      </c>
      <c r="B42" t="s">
        <v>150</v>
      </c>
      <c r="C42" t="str">
        <f t="shared" si="12"/>
        <v>Kenney, Eric</v>
      </c>
      <c r="D42" s="1">
        <v>41</v>
      </c>
      <c r="E42" s="1">
        <v>47</v>
      </c>
      <c r="F42" s="1">
        <v>3</v>
      </c>
      <c r="G42" s="1">
        <v>91</v>
      </c>
      <c r="H42" s="3">
        <f t="shared" si="13"/>
        <v>0.96703296703296704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t="s">
        <v>138</v>
      </c>
      <c r="B43" t="s">
        <v>128</v>
      </c>
      <c r="C43" t="str">
        <f t="shared" si="12"/>
        <v>Simpson, Grant</v>
      </c>
      <c r="D43" s="1">
        <v>24</v>
      </c>
      <c r="E43" s="1">
        <v>166</v>
      </c>
      <c r="F43" s="1">
        <v>7</v>
      </c>
      <c r="G43" s="1">
        <v>197</v>
      </c>
      <c r="H43" s="3">
        <f t="shared" si="13"/>
        <v>0.96446700507614214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t="s">
        <v>136</v>
      </c>
      <c r="B44" t="s">
        <v>148</v>
      </c>
      <c r="C44" t="str">
        <f t="shared" si="12"/>
        <v>Stika, Tyler</v>
      </c>
      <c r="D44" s="1">
        <v>73</v>
      </c>
      <c r="E44" s="1">
        <v>136</v>
      </c>
      <c r="F44" s="1">
        <v>8</v>
      </c>
      <c r="G44" s="1">
        <v>217</v>
      </c>
      <c r="H44" s="3">
        <f t="shared" si="13"/>
        <v>0.96313364055299544</v>
      </c>
      <c r="I44" s="1">
        <v>9</v>
      </c>
      <c r="J44" s="1">
        <v>8</v>
      </c>
      <c r="K44" s="9">
        <f>I44/(I44+J44)</f>
        <v>0.52941176470588236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t="s">
        <v>133</v>
      </c>
      <c r="B45" t="s">
        <v>154</v>
      </c>
      <c r="C45" t="str">
        <f t="shared" si="12"/>
        <v>Wieland, Mitche</v>
      </c>
      <c r="D45" s="1">
        <v>79</v>
      </c>
      <c r="E45" s="1">
        <v>43</v>
      </c>
      <c r="F45" s="1">
        <v>7</v>
      </c>
      <c r="G45" s="1">
        <v>129</v>
      </c>
      <c r="H45" s="3">
        <f t="shared" si="13"/>
        <v>0.94573643410852715</v>
      </c>
      <c r="I45" s="1"/>
      <c r="J45" s="1"/>
      <c r="K45" s="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t="s">
        <v>123</v>
      </c>
      <c r="B46" t="s">
        <v>109</v>
      </c>
      <c r="C46" t="str">
        <f t="shared" si="12"/>
        <v>Haring, Michael</v>
      </c>
      <c r="D46" s="1">
        <v>22</v>
      </c>
      <c r="E46" s="1">
        <v>30</v>
      </c>
      <c r="F46" s="1">
        <v>3</v>
      </c>
      <c r="G46" s="1">
        <v>55</v>
      </c>
      <c r="H46" s="3">
        <f t="shared" si="13"/>
        <v>0.94545454545454544</v>
      </c>
      <c r="I46" s="1"/>
      <c r="J46" s="1"/>
      <c r="K46" s="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t="s">
        <v>142</v>
      </c>
      <c r="B47" t="s">
        <v>151</v>
      </c>
      <c r="C47" t="str">
        <f t="shared" si="12"/>
        <v>Goddard, Nate</v>
      </c>
      <c r="D47" s="1">
        <v>10</v>
      </c>
      <c r="E47" s="1">
        <v>6</v>
      </c>
      <c r="F47" s="1">
        <v>1</v>
      </c>
      <c r="G47" s="1">
        <v>17</v>
      </c>
      <c r="H47" s="3">
        <f t="shared" si="13"/>
        <v>0.94117647058823528</v>
      </c>
      <c r="I47" s="1"/>
      <c r="J47" s="1"/>
      <c r="K47" s="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t="s">
        <v>135</v>
      </c>
      <c r="B48" t="s">
        <v>147</v>
      </c>
      <c r="C48" t="str">
        <f t="shared" si="12"/>
        <v>Crosby, Josh</v>
      </c>
      <c r="D48" s="1">
        <v>30</v>
      </c>
      <c r="E48" s="1">
        <v>138</v>
      </c>
      <c r="F48" s="1">
        <v>11</v>
      </c>
      <c r="G48" s="1">
        <v>179</v>
      </c>
      <c r="H48" s="3">
        <f t="shared" si="13"/>
        <v>0.93854748603351956</v>
      </c>
      <c r="I48" s="1">
        <v>1</v>
      </c>
      <c r="J48" s="1">
        <v>5</v>
      </c>
      <c r="K48" s="9">
        <f t="shared" ref="K48:K55" si="14">I48/(I48+J48)</f>
        <v>0.16666666666666666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t="s">
        <v>139</v>
      </c>
      <c r="B49" t="s">
        <v>146</v>
      </c>
      <c r="C49" t="str">
        <f t="shared" si="12"/>
        <v>Hasler, Mitch</v>
      </c>
      <c r="D49" s="1">
        <v>49</v>
      </c>
      <c r="E49" s="1">
        <v>24</v>
      </c>
      <c r="F49" s="1">
        <v>5</v>
      </c>
      <c r="G49" s="1">
        <v>78</v>
      </c>
      <c r="H49" s="3">
        <f t="shared" si="13"/>
        <v>0.9358974358974359</v>
      </c>
      <c r="I49" s="1"/>
      <c r="J49" s="1"/>
      <c r="K49" s="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t="s">
        <v>125</v>
      </c>
      <c r="B50" t="s">
        <v>131</v>
      </c>
      <c r="C50" t="str">
        <f t="shared" si="12"/>
        <v>Forrester, Quinton</v>
      </c>
      <c r="D50" s="1">
        <v>8</v>
      </c>
      <c r="E50" s="1">
        <v>6</v>
      </c>
      <c r="F50" s="1">
        <v>1</v>
      </c>
      <c r="G50" s="1">
        <v>15</v>
      </c>
      <c r="H50" s="3">
        <f t="shared" si="13"/>
        <v>0.93333333333333335</v>
      </c>
      <c r="I50" s="1"/>
      <c r="J50" s="1"/>
      <c r="K50" s="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t="s">
        <v>141</v>
      </c>
      <c r="B51" t="s">
        <v>40</v>
      </c>
      <c r="C51" t="str">
        <f t="shared" si="12"/>
        <v>Frakes, Jack</v>
      </c>
      <c r="D51" s="1">
        <v>11</v>
      </c>
      <c r="E51" s="1">
        <v>29</v>
      </c>
      <c r="F51" s="1">
        <v>3</v>
      </c>
      <c r="G51" s="1">
        <v>43</v>
      </c>
      <c r="H51" s="3">
        <f t="shared" si="13"/>
        <v>0.93023255813953487</v>
      </c>
      <c r="I51" s="1"/>
      <c r="J51" s="1"/>
      <c r="K51" s="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t="s">
        <v>134</v>
      </c>
      <c r="B52" t="s">
        <v>42</v>
      </c>
      <c r="C52" t="str">
        <f t="shared" si="12"/>
        <v>Mrstik, Sam</v>
      </c>
      <c r="D52" s="1">
        <v>102</v>
      </c>
      <c r="E52" s="1">
        <v>54</v>
      </c>
      <c r="F52" s="1">
        <v>17</v>
      </c>
      <c r="G52" s="1">
        <v>173</v>
      </c>
      <c r="H52" s="3">
        <f t="shared" si="13"/>
        <v>0.90173410404624277</v>
      </c>
      <c r="I52" s="1"/>
      <c r="J52" s="1"/>
      <c r="K52" s="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t="s">
        <v>113</v>
      </c>
      <c r="B53" t="s">
        <v>47</v>
      </c>
      <c r="C53" t="str">
        <f t="shared" si="12"/>
        <v>Grace, Evan</v>
      </c>
      <c r="D53" s="1">
        <v>0</v>
      </c>
      <c r="E53" s="1">
        <v>0</v>
      </c>
      <c r="F53" s="1">
        <v>0</v>
      </c>
      <c r="G53" s="1">
        <v>0</v>
      </c>
      <c r="H53" s="3" t="e">
        <f t="shared" si="13"/>
        <v>#DIV/0!</v>
      </c>
      <c r="I53" s="1"/>
      <c r="J53" s="1"/>
      <c r="K53" s="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t="s">
        <v>144</v>
      </c>
      <c r="B54" t="s">
        <v>153</v>
      </c>
      <c r="C54" t="str">
        <f t="shared" si="12"/>
        <v>Hostager, Quinn</v>
      </c>
      <c r="D54" s="1">
        <v>0</v>
      </c>
      <c r="E54" s="1">
        <v>0</v>
      </c>
      <c r="F54" s="1">
        <v>0</v>
      </c>
      <c r="G54" s="1">
        <v>0</v>
      </c>
      <c r="H54" s="3" t="e">
        <f t="shared" si="13"/>
        <v>#DIV/0!</v>
      </c>
      <c r="I54" s="1"/>
      <c r="J54" s="1"/>
      <c r="K54" s="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s="4" customFormat="1" x14ac:dyDescent="0.25">
      <c r="A55" s="4" t="str">
        <f>'2014'!A46</f>
        <v>Totals</v>
      </c>
      <c r="D55" s="12">
        <f>SUM(D38:D54)</f>
        <v>456</v>
      </c>
      <c r="E55" s="12">
        <f t="shared" ref="E55:J55" si="15">SUM(E38:E54)</f>
        <v>761</v>
      </c>
      <c r="F55" s="12">
        <f t="shared" si="15"/>
        <v>66</v>
      </c>
      <c r="G55" s="12">
        <f t="shared" si="15"/>
        <v>1283</v>
      </c>
      <c r="H55" s="19">
        <f t="shared" si="13"/>
        <v>0.94855806703039747</v>
      </c>
      <c r="I55" s="12">
        <f t="shared" si="15"/>
        <v>10</v>
      </c>
      <c r="J55" s="12">
        <f t="shared" si="15"/>
        <v>13</v>
      </c>
      <c r="K55" s="21">
        <f t="shared" si="14"/>
        <v>0.43478260869565216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</sheetData>
  <pageMargins left="0.7" right="0.7" top="0.75" bottom="0.75" header="0.3" footer="0.3"/>
  <pageSetup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53"/>
  <sheetViews>
    <sheetView workbookViewId="0"/>
  </sheetViews>
  <sheetFormatPr defaultRowHeight="15" x14ac:dyDescent="0.25"/>
  <cols>
    <col min="1" max="1" width="10.42578125" bestFit="1" customWidth="1"/>
    <col min="2" max="2" width="9.5703125" customWidth="1"/>
    <col min="3" max="3" width="17.28515625" bestFit="1" customWidth="1"/>
    <col min="4" max="20" width="9.140625" style="1"/>
  </cols>
  <sheetData>
    <row r="1" spans="1:21" x14ac:dyDescent="0.25">
      <c r="A1" s="2">
        <v>2012</v>
      </c>
      <c r="D1" s="4" t="s">
        <v>219</v>
      </c>
    </row>
    <row r="2" spans="1:21" ht="18.75" x14ac:dyDescent="0.3">
      <c r="A2" s="5" t="str">
        <f>'2013'!A2</f>
        <v>Hitting</v>
      </c>
      <c r="D2" s="12" t="str">
        <f>'2011'!D2</f>
        <v>AB</v>
      </c>
      <c r="E2" s="12" t="str">
        <f>'2011'!E2</f>
        <v>R</v>
      </c>
      <c r="F2" s="12" t="str">
        <f>'2011'!F2</f>
        <v>H</v>
      </c>
      <c r="G2" s="12" t="s">
        <v>426</v>
      </c>
      <c r="H2" s="12" t="str">
        <f>'2011'!H2</f>
        <v>2B</v>
      </c>
      <c r="I2" s="12" t="str">
        <f>'2011'!I2</f>
        <v>3B</v>
      </c>
      <c r="J2" s="12" t="str">
        <f>'2011'!J2</f>
        <v>HR</v>
      </c>
      <c r="K2" s="12" t="str">
        <f>'2011'!K2</f>
        <v>RBI</v>
      </c>
      <c r="L2" s="12" t="str">
        <f>'2011'!L2</f>
        <v>SAC</v>
      </c>
      <c r="M2" s="12" t="str">
        <f>'2011'!M2</f>
        <v>BB</v>
      </c>
      <c r="N2" s="12" t="str">
        <f>'2011'!N2</f>
        <v>SO</v>
      </c>
      <c r="O2" s="12" t="str">
        <f>'2011'!O2</f>
        <v>SB</v>
      </c>
      <c r="P2" s="12" t="str">
        <f>'2011'!P2</f>
        <v>SBA</v>
      </c>
      <c r="Q2" s="12" t="str">
        <f>'2011'!Q2</f>
        <v>SB %</v>
      </c>
      <c r="R2" s="12" t="str">
        <f>'2011'!R2</f>
        <v>HBP</v>
      </c>
      <c r="S2" s="12" t="str">
        <f>'2011'!S2</f>
        <v>OBP</v>
      </c>
      <c r="T2" s="12" t="str">
        <f>'2011'!T2</f>
        <v>SLG</v>
      </c>
      <c r="U2" s="12" t="str">
        <f>'2011'!U2</f>
        <v>AVG</v>
      </c>
    </row>
    <row r="3" spans="1:21" x14ac:dyDescent="0.25">
      <c r="A3" t="s">
        <v>135</v>
      </c>
      <c r="B3" t="s">
        <v>147</v>
      </c>
      <c r="C3" t="str">
        <f>+A3&amp;", "&amp;B3</f>
        <v>Crosby, Josh</v>
      </c>
      <c r="D3" s="1">
        <v>122</v>
      </c>
      <c r="E3" s="1">
        <v>38</v>
      </c>
      <c r="F3" s="1">
        <v>57</v>
      </c>
      <c r="G3" s="1">
        <f>F3-H3-I3-J3</f>
        <v>34</v>
      </c>
      <c r="H3" s="1">
        <v>16</v>
      </c>
      <c r="I3" s="1">
        <v>2</v>
      </c>
      <c r="J3" s="1">
        <v>5</v>
      </c>
      <c r="K3" s="1">
        <v>38</v>
      </c>
      <c r="L3" s="1">
        <v>3</v>
      </c>
      <c r="M3" s="1">
        <v>12</v>
      </c>
      <c r="N3" s="1">
        <v>10</v>
      </c>
      <c r="O3" s="1">
        <v>5</v>
      </c>
      <c r="P3" s="1">
        <v>5</v>
      </c>
      <c r="Q3" s="25">
        <f>O3/P3</f>
        <v>1</v>
      </c>
      <c r="R3" s="1">
        <v>10</v>
      </c>
      <c r="S3" s="3">
        <f t="shared" ref="S3:S19" si="0">(M3+F3+R3)/(D3+M3+R3)</f>
        <v>0.54861111111111116</v>
      </c>
      <c r="T3" s="3">
        <f t="shared" ref="T3:T19" si="1">(F3+(H3*1)+(I3*2)+(J3*3))/D3</f>
        <v>0.75409836065573765</v>
      </c>
      <c r="U3" s="3">
        <f t="shared" ref="U3:U19" si="2">F3/D3</f>
        <v>0.46721311475409838</v>
      </c>
    </row>
    <row r="4" spans="1:21" x14ac:dyDescent="0.25">
      <c r="A4" t="s">
        <v>155</v>
      </c>
      <c r="B4" t="s">
        <v>120</v>
      </c>
      <c r="C4" t="str">
        <f t="shared" ref="C4:C18" si="3">+A4&amp;", "&amp;B4</f>
        <v>Duncan, Ryan</v>
      </c>
      <c r="D4" s="1">
        <v>121</v>
      </c>
      <c r="E4" s="1">
        <v>43</v>
      </c>
      <c r="F4" s="1">
        <v>50</v>
      </c>
      <c r="G4" s="1">
        <f t="shared" ref="G4:G18" si="4">F4-H4-I4-J4</f>
        <v>37</v>
      </c>
      <c r="H4" s="1">
        <v>6</v>
      </c>
      <c r="I4" s="1">
        <v>5</v>
      </c>
      <c r="J4" s="1">
        <v>2</v>
      </c>
      <c r="K4" s="1">
        <v>35</v>
      </c>
      <c r="L4" s="1">
        <v>6</v>
      </c>
      <c r="M4" s="1">
        <v>24</v>
      </c>
      <c r="N4" s="1">
        <v>26</v>
      </c>
      <c r="O4" s="1">
        <v>19</v>
      </c>
      <c r="P4" s="1">
        <v>22</v>
      </c>
      <c r="Q4" s="25">
        <f t="shared" ref="Q4:Q19" si="5">O4/P4</f>
        <v>0.86363636363636365</v>
      </c>
      <c r="R4" s="1">
        <v>2</v>
      </c>
      <c r="S4" s="3">
        <f t="shared" si="0"/>
        <v>0.51700680272108845</v>
      </c>
      <c r="T4" s="3">
        <f t="shared" si="1"/>
        <v>0.5950413223140496</v>
      </c>
      <c r="U4" s="3">
        <f t="shared" si="2"/>
        <v>0.41322314049586778</v>
      </c>
    </row>
    <row r="5" spans="1:21" x14ac:dyDescent="0.25">
      <c r="A5" t="s">
        <v>141</v>
      </c>
      <c r="B5" t="s">
        <v>40</v>
      </c>
      <c r="C5" t="str">
        <f t="shared" si="3"/>
        <v>Frakes, Jack</v>
      </c>
      <c r="D5" s="1">
        <v>133</v>
      </c>
      <c r="E5" s="1">
        <v>43</v>
      </c>
      <c r="F5" s="1">
        <v>47</v>
      </c>
      <c r="G5" s="1">
        <f t="shared" si="4"/>
        <v>30</v>
      </c>
      <c r="H5" s="1">
        <v>16</v>
      </c>
      <c r="I5" s="1">
        <v>1</v>
      </c>
      <c r="J5" s="1">
        <v>0</v>
      </c>
      <c r="K5" s="1">
        <v>19</v>
      </c>
      <c r="L5" s="1">
        <v>0</v>
      </c>
      <c r="M5" s="1">
        <v>25</v>
      </c>
      <c r="N5" s="1">
        <v>20</v>
      </c>
      <c r="O5" s="1">
        <v>6</v>
      </c>
      <c r="P5" s="1">
        <v>8</v>
      </c>
      <c r="Q5" s="25">
        <f t="shared" si="5"/>
        <v>0.75</v>
      </c>
      <c r="R5" s="1">
        <v>4</v>
      </c>
      <c r="S5" s="3">
        <f t="shared" si="0"/>
        <v>0.46913580246913578</v>
      </c>
      <c r="T5" s="3">
        <f t="shared" si="1"/>
        <v>0.48872180451127817</v>
      </c>
      <c r="U5" s="3">
        <f t="shared" si="2"/>
        <v>0.35338345864661652</v>
      </c>
    </row>
    <row r="6" spans="1:21" x14ac:dyDescent="0.25">
      <c r="A6" t="s">
        <v>133</v>
      </c>
      <c r="B6" t="s">
        <v>146</v>
      </c>
      <c r="C6" t="str">
        <f t="shared" si="3"/>
        <v>Wieland, Mitch</v>
      </c>
      <c r="D6" s="1">
        <v>133</v>
      </c>
      <c r="E6" s="1">
        <v>37</v>
      </c>
      <c r="F6" s="1">
        <v>44</v>
      </c>
      <c r="G6" s="1">
        <f t="shared" si="4"/>
        <v>29</v>
      </c>
      <c r="H6" s="1">
        <v>13</v>
      </c>
      <c r="I6" s="1">
        <v>0</v>
      </c>
      <c r="J6" s="1">
        <v>2</v>
      </c>
      <c r="K6" s="1">
        <v>29</v>
      </c>
      <c r="L6" s="1">
        <v>2</v>
      </c>
      <c r="M6" s="1">
        <v>14</v>
      </c>
      <c r="N6" s="1">
        <v>16</v>
      </c>
      <c r="O6" s="1">
        <v>1</v>
      </c>
      <c r="P6" s="1">
        <v>1</v>
      </c>
      <c r="Q6" s="25">
        <f t="shared" si="5"/>
        <v>1</v>
      </c>
      <c r="R6" s="1">
        <v>7</v>
      </c>
      <c r="S6" s="3">
        <f t="shared" si="0"/>
        <v>0.42207792207792205</v>
      </c>
      <c r="T6" s="3">
        <f t="shared" si="1"/>
        <v>0.47368421052631576</v>
      </c>
      <c r="U6" s="3">
        <f t="shared" si="2"/>
        <v>0.33082706766917291</v>
      </c>
    </row>
    <row r="7" spans="1:21" x14ac:dyDescent="0.25">
      <c r="A7" t="s">
        <v>134</v>
      </c>
      <c r="B7" t="s">
        <v>42</v>
      </c>
      <c r="C7" t="str">
        <f t="shared" si="3"/>
        <v>Mrstik, Sam</v>
      </c>
      <c r="D7" s="1">
        <v>95</v>
      </c>
      <c r="E7" s="1">
        <v>24</v>
      </c>
      <c r="F7" s="1">
        <v>38</v>
      </c>
      <c r="G7" s="1">
        <f t="shared" si="4"/>
        <v>24</v>
      </c>
      <c r="H7" s="1">
        <v>10</v>
      </c>
      <c r="I7" s="1">
        <v>2</v>
      </c>
      <c r="J7" s="1">
        <v>2</v>
      </c>
      <c r="K7" s="1">
        <v>27</v>
      </c>
      <c r="L7" s="1">
        <v>3</v>
      </c>
      <c r="M7" s="1">
        <v>17</v>
      </c>
      <c r="N7" s="1">
        <v>14</v>
      </c>
      <c r="O7" s="1">
        <v>7</v>
      </c>
      <c r="P7" s="1">
        <v>8</v>
      </c>
      <c r="Q7" s="25">
        <f t="shared" si="5"/>
        <v>0.875</v>
      </c>
      <c r="R7" s="1">
        <v>1</v>
      </c>
      <c r="S7" s="3">
        <f t="shared" si="0"/>
        <v>0.49557522123893805</v>
      </c>
      <c r="T7" s="3">
        <f t="shared" si="1"/>
        <v>0.61052631578947369</v>
      </c>
      <c r="U7" s="3">
        <f t="shared" si="2"/>
        <v>0.4</v>
      </c>
    </row>
    <row r="8" spans="1:21" x14ac:dyDescent="0.25">
      <c r="A8" t="s">
        <v>136</v>
      </c>
      <c r="B8" t="s">
        <v>148</v>
      </c>
      <c r="C8" t="str">
        <f t="shared" si="3"/>
        <v>Stika, Tyler</v>
      </c>
      <c r="D8" s="1">
        <v>112</v>
      </c>
      <c r="E8" s="1">
        <v>20</v>
      </c>
      <c r="F8" s="1">
        <v>31</v>
      </c>
      <c r="G8" s="1">
        <f t="shared" si="4"/>
        <v>22</v>
      </c>
      <c r="H8" s="1">
        <v>9</v>
      </c>
      <c r="I8" s="1">
        <v>0</v>
      </c>
      <c r="J8" s="1">
        <v>0</v>
      </c>
      <c r="K8" s="1">
        <v>21</v>
      </c>
      <c r="L8" s="1">
        <v>3</v>
      </c>
      <c r="M8" s="1">
        <v>15</v>
      </c>
      <c r="N8" s="1">
        <v>35</v>
      </c>
      <c r="O8" s="1">
        <v>2</v>
      </c>
      <c r="P8" s="1">
        <v>3</v>
      </c>
      <c r="Q8" s="25">
        <f t="shared" si="5"/>
        <v>0.66666666666666663</v>
      </c>
      <c r="R8" s="1">
        <v>2</v>
      </c>
      <c r="S8" s="3">
        <f t="shared" si="0"/>
        <v>0.37209302325581395</v>
      </c>
      <c r="T8" s="3">
        <f t="shared" si="1"/>
        <v>0.35714285714285715</v>
      </c>
      <c r="U8" s="3">
        <f t="shared" si="2"/>
        <v>0.2767857142857143</v>
      </c>
    </row>
    <row r="9" spans="1:21" x14ac:dyDescent="0.25">
      <c r="A9" t="s">
        <v>140</v>
      </c>
      <c r="B9" t="s">
        <v>150</v>
      </c>
      <c r="C9" t="str">
        <f t="shared" si="3"/>
        <v>Kenney, Eric</v>
      </c>
      <c r="D9" s="1">
        <v>86</v>
      </c>
      <c r="E9" s="1">
        <v>11</v>
      </c>
      <c r="F9" s="1">
        <v>22</v>
      </c>
      <c r="G9" s="1">
        <f t="shared" si="4"/>
        <v>17</v>
      </c>
      <c r="H9" s="1">
        <v>5</v>
      </c>
      <c r="I9" s="1">
        <v>0</v>
      </c>
      <c r="J9" s="1">
        <v>0</v>
      </c>
      <c r="K9" s="1">
        <v>16</v>
      </c>
      <c r="L9" s="1">
        <v>2</v>
      </c>
      <c r="M9" s="1">
        <v>18</v>
      </c>
      <c r="N9" s="1">
        <v>28</v>
      </c>
      <c r="O9" s="1">
        <v>2</v>
      </c>
      <c r="P9" s="1">
        <v>2</v>
      </c>
      <c r="Q9" s="25">
        <f t="shared" si="5"/>
        <v>1</v>
      </c>
      <c r="R9" s="1">
        <v>2</v>
      </c>
      <c r="S9" s="3">
        <f t="shared" si="0"/>
        <v>0.39622641509433965</v>
      </c>
      <c r="T9" s="3">
        <f t="shared" si="1"/>
        <v>0.31395348837209303</v>
      </c>
      <c r="U9" s="3">
        <f t="shared" si="2"/>
        <v>0.2558139534883721</v>
      </c>
    </row>
    <row r="10" spans="1:21" x14ac:dyDescent="0.25">
      <c r="A10" t="s">
        <v>139</v>
      </c>
      <c r="B10" t="s">
        <v>146</v>
      </c>
      <c r="C10" t="str">
        <f t="shared" si="3"/>
        <v>Hasler, Mitch</v>
      </c>
      <c r="D10" s="1">
        <v>86</v>
      </c>
      <c r="E10" s="1">
        <v>14</v>
      </c>
      <c r="F10" s="1">
        <v>21</v>
      </c>
      <c r="G10" s="1">
        <f t="shared" si="4"/>
        <v>18</v>
      </c>
      <c r="H10" s="1">
        <v>3</v>
      </c>
      <c r="I10" s="1">
        <v>0</v>
      </c>
      <c r="J10" s="1">
        <v>0</v>
      </c>
      <c r="K10" s="1">
        <v>16</v>
      </c>
      <c r="L10" s="1">
        <v>1</v>
      </c>
      <c r="M10" s="1">
        <v>3</v>
      </c>
      <c r="N10" s="1">
        <v>22</v>
      </c>
      <c r="O10" s="1">
        <v>0</v>
      </c>
      <c r="P10" s="1">
        <v>0</v>
      </c>
      <c r="Q10" s="25" t="e">
        <f t="shared" si="5"/>
        <v>#DIV/0!</v>
      </c>
      <c r="R10" s="1">
        <v>3</v>
      </c>
      <c r="S10" s="3">
        <f t="shared" si="0"/>
        <v>0.29347826086956524</v>
      </c>
      <c r="T10" s="3">
        <f t="shared" si="1"/>
        <v>0.27906976744186046</v>
      </c>
      <c r="U10" s="3">
        <f t="shared" si="2"/>
        <v>0.2441860465116279</v>
      </c>
    </row>
    <row r="11" spans="1:21" x14ac:dyDescent="0.25">
      <c r="A11" t="s">
        <v>138</v>
      </c>
      <c r="B11" t="s">
        <v>128</v>
      </c>
      <c r="C11" t="str">
        <f t="shared" si="3"/>
        <v>Simpson, Grant</v>
      </c>
      <c r="D11" s="1">
        <v>76</v>
      </c>
      <c r="E11" s="1">
        <v>16</v>
      </c>
      <c r="F11" s="1">
        <v>20</v>
      </c>
      <c r="G11" s="1">
        <f t="shared" si="4"/>
        <v>16</v>
      </c>
      <c r="H11" s="1">
        <v>3</v>
      </c>
      <c r="I11" s="1">
        <v>0</v>
      </c>
      <c r="J11" s="1">
        <v>1</v>
      </c>
      <c r="K11" s="1">
        <v>17</v>
      </c>
      <c r="L11" s="1">
        <v>2</v>
      </c>
      <c r="M11" s="1">
        <v>12</v>
      </c>
      <c r="N11" s="1">
        <v>14</v>
      </c>
      <c r="O11" s="1">
        <v>3</v>
      </c>
      <c r="P11" s="1">
        <v>4</v>
      </c>
      <c r="Q11" s="25">
        <f t="shared" si="5"/>
        <v>0.75</v>
      </c>
      <c r="R11" s="1">
        <v>0</v>
      </c>
      <c r="S11" s="3">
        <f t="shared" si="0"/>
        <v>0.36363636363636365</v>
      </c>
      <c r="T11" s="3">
        <f t="shared" si="1"/>
        <v>0.34210526315789475</v>
      </c>
      <c r="U11" s="3">
        <f t="shared" si="2"/>
        <v>0.26315789473684209</v>
      </c>
    </row>
    <row r="12" spans="1:21" x14ac:dyDescent="0.25">
      <c r="A12" t="s">
        <v>156</v>
      </c>
      <c r="B12" t="s">
        <v>174</v>
      </c>
      <c r="C12" t="str">
        <f t="shared" si="3"/>
        <v>Mills, Alex</v>
      </c>
      <c r="D12" s="1">
        <v>57</v>
      </c>
      <c r="E12" s="1">
        <v>15</v>
      </c>
      <c r="F12" s="1">
        <v>15</v>
      </c>
      <c r="G12" s="1">
        <f t="shared" si="4"/>
        <v>15</v>
      </c>
      <c r="H12" s="1">
        <v>0</v>
      </c>
      <c r="I12" s="1">
        <v>0</v>
      </c>
      <c r="J12" s="1">
        <v>0</v>
      </c>
      <c r="K12" s="1">
        <v>6</v>
      </c>
      <c r="L12" s="1">
        <v>1</v>
      </c>
      <c r="M12" s="1">
        <v>11</v>
      </c>
      <c r="N12" s="1">
        <v>17</v>
      </c>
      <c r="O12" s="1">
        <v>1</v>
      </c>
      <c r="P12" s="1">
        <v>1</v>
      </c>
      <c r="Q12" s="25">
        <f t="shared" si="5"/>
        <v>1</v>
      </c>
      <c r="R12" s="1">
        <v>1</v>
      </c>
      <c r="S12" s="3">
        <f t="shared" si="0"/>
        <v>0.39130434782608697</v>
      </c>
      <c r="T12" s="3">
        <f t="shared" si="1"/>
        <v>0.26315789473684209</v>
      </c>
      <c r="U12" s="3">
        <f t="shared" si="2"/>
        <v>0.26315789473684209</v>
      </c>
    </row>
    <row r="13" spans="1:21" x14ac:dyDescent="0.25">
      <c r="A13" t="s">
        <v>157</v>
      </c>
      <c r="B13" t="s">
        <v>10</v>
      </c>
      <c r="C13" t="str">
        <f t="shared" si="3"/>
        <v>Reineke, Parker</v>
      </c>
      <c r="D13" s="1">
        <v>26</v>
      </c>
      <c r="E13" s="1">
        <v>0</v>
      </c>
      <c r="F13" s="1">
        <v>4</v>
      </c>
      <c r="G13" s="1">
        <f t="shared" si="4"/>
        <v>4</v>
      </c>
      <c r="H13" s="1">
        <v>0</v>
      </c>
      <c r="I13" s="1">
        <v>0</v>
      </c>
      <c r="J13" s="1">
        <v>0</v>
      </c>
      <c r="K13" s="1">
        <v>1</v>
      </c>
      <c r="L13" s="1">
        <v>0</v>
      </c>
      <c r="M13" s="1">
        <v>3</v>
      </c>
      <c r="N13" s="1">
        <v>7</v>
      </c>
      <c r="O13" s="1">
        <v>0</v>
      </c>
      <c r="P13" s="1">
        <v>0</v>
      </c>
      <c r="Q13" s="25" t="e">
        <f t="shared" si="5"/>
        <v>#DIV/0!</v>
      </c>
      <c r="R13" s="1">
        <v>1</v>
      </c>
      <c r="S13" s="3">
        <f t="shared" si="0"/>
        <v>0.26666666666666666</v>
      </c>
      <c r="T13" s="3">
        <f t="shared" si="1"/>
        <v>0.15384615384615385</v>
      </c>
      <c r="U13" s="3">
        <f t="shared" si="2"/>
        <v>0.15384615384615385</v>
      </c>
    </row>
    <row r="14" spans="1:21" x14ac:dyDescent="0.25">
      <c r="A14" t="s">
        <v>137</v>
      </c>
      <c r="B14" t="s">
        <v>149</v>
      </c>
      <c r="C14" t="str">
        <f t="shared" si="3"/>
        <v>Gevock, JJ</v>
      </c>
      <c r="D14" s="1">
        <v>16</v>
      </c>
      <c r="E14" s="1">
        <v>10</v>
      </c>
      <c r="F14" s="1">
        <v>3</v>
      </c>
      <c r="G14" s="1">
        <f t="shared" si="4"/>
        <v>3</v>
      </c>
      <c r="H14" s="1">
        <v>0</v>
      </c>
      <c r="I14" s="1">
        <v>0</v>
      </c>
      <c r="J14" s="1">
        <v>0</v>
      </c>
      <c r="K14" s="1">
        <v>3</v>
      </c>
      <c r="L14" s="1">
        <v>1</v>
      </c>
      <c r="M14" s="1">
        <v>4</v>
      </c>
      <c r="N14" s="1">
        <v>8</v>
      </c>
      <c r="O14" s="1">
        <v>1</v>
      </c>
      <c r="P14" s="1">
        <v>2</v>
      </c>
      <c r="Q14" s="25">
        <f t="shared" si="5"/>
        <v>0.5</v>
      </c>
      <c r="R14" s="1">
        <v>0</v>
      </c>
      <c r="S14" s="3">
        <f t="shared" si="0"/>
        <v>0.35</v>
      </c>
      <c r="T14" s="3">
        <f t="shared" si="1"/>
        <v>0.1875</v>
      </c>
      <c r="U14" s="3">
        <f t="shared" si="2"/>
        <v>0.1875</v>
      </c>
    </row>
    <row r="15" spans="1:21" x14ac:dyDescent="0.25">
      <c r="A15" t="s">
        <v>123</v>
      </c>
      <c r="B15" t="s">
        <v>109</v>
      </c>
      <c r="C15" t="str">
        <f t="shared" si="3"/>
        <v>Haring, Michael</v>
      </c>
      <c r="D15" s="1">
        <v>9</v>
      </c>
      <c r="E15" s="1">
        <v>2</v>
      </c>
      <c r="F15" s="1">
        <v>1</v>
      </c>
      <c r="G15" s="1">
        <f t="shared" si="4"/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4</v>
      </c>
      <c r="O15" s="1">
        <v>0</v>
      </c>
      <c r="P15" s="1">
        <v>0</v>
      </c>
      <c r="Q15" s="25" t="e">
        <f t="shared" si="5"/>
        <v>#DIV/0!</v>
      </c>
      <c r="R15" s="1">
        <v>0</v>
      </c>
      <c r="S15" s="3">
        <f t="shared" si="0"/>
        <v>0.1111111111111111</v>
      </c>
      <c r="T15" s="3">
        <f t="shared" si="1"/>
        <v>0.1111111111111111</v>
      </c>
      <c r="U15" s="3">
        <f t="shared" si="2"/>
        <v>0.1111111111111111</v>
      </c>
    </row>
    <row r="16" spans="1:21" x14ac:dyDescent="0.25">
      <c r="A16" t="s">
        <v>143</v>
      </c>
      <c r="B16" t="s">
        <v>152</v>
      </c>
      <c r="C16" t="str">
        <f t="shared" si="3"/>
        <v>Fountain, Jared</v>
      </c>
      <c r="D16" s="1">
        <v>4</v>
      </c>
      <c r="E16" s="1">
        <v>4</v>
      </c>
      <c r="F16" s="1">
        <v>0</v>
      </c>
      <c r="G16" s="1">
        <f t="shared" si="4"/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25" t="e">
        <f t="shared" si="5"/>
        <v>#DIV/0!</v>
      </c>
      <c r="R16" s="1">
        <v>0</v>
      </c>
      <c r="S16" s="3">
        <f t="shared" si="0"/>
        <v>0.2</v>
      </c>
      <c r="T16" s="3">
        <f t="shared" si="1"/>
        <v>0</v>
      </c>
      <c r="U16" s="3">
        <f t="shared" si="2"/>
        <v>0</v>
      </c>
    </row>
    <row r="17" spans="1:21" x14ac:dyDescent="0.25">
      <c r="A17" t="s">
        <v>158</v>
      </c>
      <c r="B17" t="s">
        <v>175</v>
      </c>
      <c r="C17" t="str">
        <f t="shared" si="3"/>
        <v>Brenner, Freeman</v>
      </c>
      <c r="D17" s="1">
        <v>4</v>
      </c>
      <c r="E17" s="1">
        <v>2</v>
      </c>
      <c r="F17" s="1">
        <v>0</v>
      </c>
      <c r="G17" s="1">
        <f t="shared" si="4"/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2</v>
      </c>
      <c r="N17" s="1">
        <v>1</v>
      </c>
      <c r="O17" s="1">
        <v>0</v>
      </c>
      <c r="P17" s="1">
        <v>0</v>
      </c>
      <c r="Q17" s="25" t="e">
        <f t="shared" si="5"/>
        <v>#DIV/0!</v>
      </c>
      <c r="R17" s="1">
        <v>0</v>
      </c>
      <c r="S17" s="3">
        <f t="shared" si="0"/>
        <v>0.33333333333333331</v>
      </c>
      <c r="T17" s="3">
        <f t="shared" si="1"/>
        <v>0</v>
      </c>
      <c r="U17" s="3">
        <f t="shared" si="2"/>
        <v>0</v>
      </c>
    </row>
    <row r="18" spans="1:21" x14ac:dyDescent="0.25">
      <c r="A18" t="s">
        <v>159</v>
      </c>
      <c r="B18" t="s">
        <v>173</v>
      </c>
      <c r="C18" t="str">
        <f t="shared" si="3"/>
        <v>Paguada, Rossel</v>
      </c>
      <c r="D18" s="1">
        <v>5</v>
      </c>
      <c r="E18" s="1">
        <v>1</v>
      </c>
      <c r="F18" s="1">
        <v>0</v>
      </c>
      <c r="G18" s="1">
        <f t="shared" si="4"/>
        <v>0</v>
      </c>
      <c r="H18" s="1">
        <v>0</v>
      </c>
      <c r="I18" s="1">
        <v>0</v>
      </c>
      <c r="J18" s="1">
        <v>0</v>
      </c>
      <c r="K18" s="1">
        <v>1</v>
      </c>
      <c r="L18" s="1">
        <v>1</v>
      </c>
      <c r="M18" s="1">
        <v>0</v>
      </c>
      <c r="N18" s="1">
        <v>3</v>
      </c>
      <c r="O18" s="1">
        <v>0</v>
      </c>
      <c r="P18" s="1">
        <v>0</v>
      </c>
      <c r="Q18" s="25" t="e">
        <f t="shared" si="5"/>
        <v>#DIV/0!</v>
      </c>
      <c r="R18" s="1">
        <v>1</v>
      </c>
      <c r="S18" s="3">
        <f t="shared" si="0"/>
        <v>0.16666666666666666</v>
      </c>
      <c r="T18" s="3">
        <f t="shared" si="1"/>
        <v>0</v>
      </c>
      <c r="U18" s="3">
        <f t="shared" si="2"/>
        <v>0</v>
      </c>
    </row>
    <row r="19" spans="1:21" s="4" customFormat="1" x14ac:dyDescent="0.25">
      <c r="A19" s="4" t="str">
        <f>'2013'!A20</f>
        <v>Totals</v>
      </c>
      <c r="D19" s="12">
        <f>SUM(D3:D18)</f>
        <v>1085</v>
      </c>
      <c r="E19" s="12">
        <f t="shared" ref="E19:G19" si="6">SUM(E3:E18)</f>
        <v>280</v>
      </c>
      <c r="F19" s="12">
        <f t="shared" si="6"/>
        <v>353</v>
      </c>
      <c r="G19" s="12">
        <f t="shared" si="6"/>
        <v>250</v>
      </c>
      <c r="H19" s="12">
        <f t="shared" ref="H19:P19" si="7">SUM(H3:H18)</f>
        <v>81</v>
      </c>
      <c r="I19" s="12">
        <f t="shared" si="7"/>
        <v>10</v>
      </c>
      <c r="J19" s="12">
        <f t="shared" si="7"/>
        <v>12</v>
      </c>
      <c r="K19" s="12">
        <f t="shared" si="7"/>
        <v>230</v>
      </c>
      <c r="L19" s="12">
        <f t="shared" si="7"/>
        <v>25</v>
      </c>
      <c r="M19" s="12">
        <f t="shared" si="7"/>
        <v>161</v>
      </c>
      <c r="N19" s="12">
        <f t="shared" si="7"/>
        <v>225</v>
      </c>
      <c r="O19" s="12">
        <f t="shared" si="7"/>
        <v>47</v>
      </c>
      <c r="P19" s="12">
        <f t="shared" si="7"/>
        <v>56</v>
      </c>
      <c r="Q19" s="29">
        <f t="shared" si="5"/>
        <v>0.8392857142857143</v>
      </c>
      <c r="R19" s="12">
        <f>SUM(R3:R18)</f>
        <v>34</v>
      </c>
      <c r="S19" s="19">
        <f t="shared" si="0"/>
        <v>0.42812499999999998</v>
      </c>
      <c r="T19" s="19">
        <f t="shared" si="1"/>
        <v>0.45161290322580644</v>
      </c>
      <c r="U19" s="19">
        <f t="shared" si="2"/>
        <v>0.32534562211981566</v>
      </c>
    </row>
    <row r="21" spans="1:21" ht="18.75" x14ac:dyDescent="0.3">
      <c r="A21" s="5" t="str">
        <f>'2013'!A22</f>
        <v>Pitching</v>
      </c>
      <c r="D21" s="12" t="s">
        <v>69</v>
      </c>
      <c r="E21" s="12" t="s">
        <v>70</v>
      </c>
      <c r="F21" s="12" t="s">
        <v>71</v>
      </c>
      <c r="G21" s="12" t="s">
        <v>72</v>
      </c>
      <c r="H21" s="12" t="s">
        <v>73</v>
      </c>
      <c r="I21" s="12" t="s">
        <v>74</v>
      </c>
      <c r="J21" s="12" t="s">
        <v>75</v>
      </c>
      <c r="K21" s="12" t="s">
        <v>76</v>
      </c>
      <c r="L21" s="12" t="s">
        <v>82</v>
      </c>
      <c r="M21" s="12" t="s">
        <v>77</v>
      </c>
      <c r="N21" s="12" t="s">
        <v>57</v>
      </c>
      <c r="O21" s="12" t="s">
        <v>78</v>
      </c>
      <c r="P21" s="12" t="s">
        <v>79</v>
      </c>
      <c r="Q21" s="12" t="s">
        <v>80</v>
      </c>
      <c r="R21" s="12" t="s">
        <v>81</v>
      </c>
    </row>
    <row r="22" spans="1:21" x14ac:dyDescent="0.25">
      <c r="A22" t="s">
        <v>140</v>
      </c>
      <c r="B22" t="s">
        <v>150</v>
      </c>
      <c r="C22" t="str">
        <f t="shared" ref="C22:C32" si="8">+A22&amp;", "&amp;B22</f>
        <v>Kenney, Eric</v>
      </c>
      <c r="D22" s="1">
        <v>10</v>
      </c>
      <c r="E22" s="1">
        <v>3</v>
      </c>
      <c r="F22" s="1">
        <v>7</v>
      </c>
      <c r="G22" s="1">
        <v>2</v>
      </c>
      <c r="H22" s="30">
        <v>50.666666666666664</v>
      </c>
      <c r="I22" s="1">
        <v>0</v>
      </c>
      <c r="J22" s="1">
        <v>45</v>
      </c>
      <c r="K22" s="1">
        <v>40</v>
      </c>
      <c r="L22" s="1">
        <v>24</v>
      </c>
      <c r="M22" s="8">
        <f>(L22/H22)*7</f>
        <v>3.3157894736842106</v>
      </c>
      <c r="N22" s="1">
        <v>35</v>
      </c>
      <c r="O22" s="1">
        <v>2</v>
      </c>
      <c r="P22" s="1">
        <v>40</v>
      </c>
      <c r="Q22" s="1">
        <v>236</v>
      </c>
      <c r="R22" s="3">
        <f>J22/Q22</f>
        <v>0.19067796610169491</v>
      </c>
    </row>
    <row r="23" spans="1:21" x14ac:dyDescent="0.25">
      <c r="A23" t="s">
        <v>136</v>
      </c>
      <c r="B23" t="s">
        <v>148</v>
      </c>
      <c r="C23" t="str">
        <f t="shared" si="8"/>
        <v>Stika, Tyler</v>
      </c>
      <c r="D23" s="1">
        <v>8</v>
      </c>
      <c r="E23" s="1">
        <v>5</v>
      </c>
      <c r="F23" s="1">
        <v>5</v>
      </c>
      <c r="G23" s="1">
        <v>2</v>
      </c>
      <c r="H23" s="1">
        <v>49</v>
      </c>
      <c r="I23" s="1">
        <v>1</v>
      </c>
      <c r="J23" s="1">
        <v>55</v>
      </c>
      <c r="K23" s="1">
        <v>41</v>
      </c>
      <c r="L23" s="1">
        <v>30</v>
      </c>
      <c r="M23" s="8">
        <f t="shared" ref="M23:M34" si="9">(L23/H23)*7</f>
        <v>4.2857142857142856</v>
      </c>
      <c r="N23" s="1">
        <v>22</v>
      </c>
      <c r="O23" s="1">
        <v>1</v>
      </c>
      <c r="P23" s="1">
        <v>45</v>
      </c>
      <c r="Q23" s="1">
        <v>226</v>
      </c>
      <c r="R23" s="3">
        <f t="shared" ref="R23:R34" si="10">J23/Q23</f>
        <v>0.24336283185840707</v>
      </c>
    </row>
    <row r="24" spans="1:21" x14ac:dyDescent="0.25">
      <c r="A24" t="s">
        <v>133</v>
      </c>
      <c r="B24" t="s">
        <v>146</v>
      </c>
      <c r="C24" t="str">
        <f t="shared" si="8"/>
        <v>Wieland, Mitch</v>
      </c>
      <c r="D24" s="1">
        <v>7</v>
      </c>
      <c r="E24" s="1">
        <v>2</v>
      </c>
      <c r="F24" s="1">
        <v>2</v>
      </c>
      <c r="G24" s="1">
        <v>4</v>
      </c>
      <c r="H24" s="30">
        <v>36.333333333333336</v>
      </c>
      <c r="I24" s="1">
        <v>0</v>
      </c>
      <c r="J24" s="1">
        <v>32</v>
      </c>
      <c r="K24" s="1">
        <v>21</v>
      </c>
      <c r="L24" s="1">
        <v>13</v>
      </c>
      <c r="M24" s="8">
        <f t="shared" si="9"/>
        <v>2.5045871559633026</v>
      </c>
      <c r="N24" s="1">
        <v>25</v>
      </c>
      <c r="O24" s="1">
        <v>0</v>
      </c>
      <c r="P24" s="1">
        <v>19</v>
      </c>
      <c r="Q24" s="1">
        <v>163</v>
      </c>
      <c r="R24" s="3">
        <f t="shared" si="10"/>
        <v>0.19631901840490798</v>
      </c>
    </row>
    <row r="25" spans="1:21" x14ac:dyDescent="0.25">
      <c r="A25" t="s">
        <v>134</v>
      </c>
      <c r="B25" t="s">
        <v>42</v>
      </c>
      <c r="C25" t="str">
        <f t="shared" si="8"/>
        <v>Mrstik, Sam</v>
      </c>
      <c r="D25" s="1">
        <v>7</v>
      </c>
      <c r="E25" s="1">
        <v>4</v>
      </c>
      <c r="F25" s="1">
        <v>3</v>
      </c>
      <c r="G25" s="1">
        <v>0</v>
      </c>
      <c r="H25" s="30">
        <v>34.666666666666664</v>
      </c>
      <c r="I25" s="1">
        <v>0</v>
      </c>
      <c r="J25" s="1">
        <v>47</v>
      </c>
      <c r="K25" s="1">
        <v>30</v>
      </c>
      <c r="L25" s="1">
        <v>21</v>
      </c>
      <c r="M25" s="8">
        <f t="shared" si="9"/>
        <v>4.2403846153846159</v>
      </c>
      <c r="N25" s="1">
        <v>13</v>
      </c>
      <c r="O25" s="1">
        <v>6</v>
      </c>
      <c r="P25" s="1">
        <v>33</v>
      </c>
      <c r="Q25" s="1">
        <v>166</v>
      </c>
      <c r="R25" s="3">
        <f t="shared" si="10"/>
        <v>0.28313253012048195</v>
      </c>
    </row>
    <row r="26" spans="1:21" x14ac:dyDescent="0.25">
      <c r="A26" t="s">
        <v>155</v>
      </c>
      <c r="B26" t="s">
        <v>120</v>
      </c>
      <c r="C26" t="str">
        <f t="shared" si="8"/>
        <v>Duncan, Ryan</v>
      </c>
      <c r="D26" s="1">
        <v>1</v>
      </c>
      <c r="E26" s="1">
        <v>18</v>
      </c>
      <c r="F26" s="1">
        <v>3</v>
      </c>
      <c r="G26" s="1">
        <v>1</v>
      </c>
      <c r="H26" s="1">
        <v>31</v>
      </c>
      <c r="I26" s="1">
        <v>10</v>
      </c>
      <c r="J26" s="1">
        <v>25</v>
      </c>
      <c r="K26" s="1">
        <v>11</v>
      </c>
      <c r="L26" s="1">
        <v>3</v>
      </c>
      <c r="M26" s="8">
        <f t="shared" si="9"/>
        <v>0.67741935483870963</v>
      </c>
      <c r="N26" s="1">
        <v>11</v>
      </c>
      <c r="O26" s="1">
        <v>0</v>
      </c>
      <c r="P26" s="1">
        <v>43</v>
      </c>
      <c r="Q26" s="1">
        <v>133</v>
      </c>
      <c r="R26" s="3">
        <f t="shared" si="10"/>
        <v>0.18796992481203006</v>
      </c>
    </row>
    <row r="27" spans="1:21" x14ac:dyDescent="0.25">
      <c r="A27" t="s">
        <v>141</v>
      </c>
      <c r="B27" t="s">
        <v>40</v>
      </c>
      <c r="C27" t="str">
        <f t="shared" si="8"/>
        <v>Frakes, Jack</v>
      </c>
      <c r="D27" s="1">
        <v>0</v>
      </c>
      <c r="E27" s="1">
        <v>15</v>
      </c>
      <c r="F27" s="1">
        <v>1</v>
      </c>
      <c r="G27" s="1">
        <v>2</v>
      </c>
      <c r="H27" s="1">
        <v>27</v>
      </c>
      <c r="I27" s="1">
        <v>1</v>
      </c>
      <c r="J27" s="1">
        <v>31</v>
      </c>
      <c r="K27" s="1">
        <v>39</v>
      </c>
      <c r="L27" s="1">
        <v>25</v>
      </c>
      <c r="M27" s="8">
        <f t="shared" si="9"/>
        <v>6.4814814814814818</v>
      </c>
      <c r="N27" s="1">
        <v>17</v>
      </c>
      <c r="O27" s="1">
        <v>1</v>
      </c>
      <c r="P27" s="1">
        <v>12</v>
      </c>
      <c r="Q27" s="1">
        <v>141</v>
      </c>
      <c r="R27" s="3">
        <f t="shared" si="10"/>
        <v>0.21985815602836881</v>
      </c>
    </row>
    <row r="28" spans="1:21" x14ac:dyDescent="0.25">
      <c r="A28" t="s">
        <v>123</v>
      </c>
      <c r="B28" t="s">
        <v>109</v>
      </c>
      <c r="C28" t="str">
        <f t="shared" si="8"/>
        <v>Haring, Michael</v>
      </c>
      <c r="D28" s="1">
        <v>6</v>
      </c>
      <c r="E28" s="1">
        <v>1</v>
      </c>
      <c r="F28" s="1">
        <v>2</v>
      </c>
      <c r="G28" s="1">
        <v>1</v>
      </c>
      <c r="H28" s="30">
        <v>22.666666666666668</v>
      </c>
      <c r="I28" s="1">
        <v>0</v>
      </c>
      <c r="J28" s="1">
        <v>23</v>
      </c>
      <c r="K28" s="1">
        <v>32</v>
      </c>
      <c r="L28" s="1">
        <v>27</v>
      </c>
      <c r="M28" s="8">
        <f t="shared" si="9"/>
        <v>8.3382352941176467</v>
      </c>
      <c r="N28" s="1">
        <v>35</v>
      </c>
      <c r="O28" s="1">
        <v>1</v>
      </c>
      <c r="P28" s="1">
        <v>23</v>
      </c>
      <c r="Q28" s="1">
        <v>130</v>
      </c>
      <c r="R28" s="3">
        <f t="shared" si="10"/>
        <v>0.17692307692307693</v>
      </c>
    </row>
    <row r="29" spans="1:21" x14ac:dyDescent="0.25">
      <c r="A29" t="s">
        <v>138</v>
      </c>
      <c r="B29" t="s">
        <v>128</v>
      </c>
      <c r="C29" t="str">
        <f t="shared" si="8"/>
        <v>Simpson, Grant</v>
      </c>
      <c r="D29" s="1">
        <v>1</v>
      </c>
      <c r="E29" s="1">
        <v>6</v>
      </c>
      <c r="F29" s="1">
        <v>1</v>
      </c>
      <c r="G29" s="1">
        <v>2</v>
      </c>
      <c r="H29" s="1">
        <v>12</v>
      </c>
      <c r="I29" s="1">
        <v>0</v>
      </c>
      <c r="J29" s="1">
        <v>18</v>
      </c>
      <c r="K29" s="1">
        <v>15</v>
      </c>
      <c r="L29" s="1">
        <v>12</v>
      </c>
      <c r="M29" s="8">
        <f t="shared" si="9"/>
        <v>7</v>
      </c>
      <c r="N29" s="1">
        <v>6</v>
      </c>
      <c r="O29" s="1">
        <v>2</v>
      </c>
      <c r="P29" s="1">
        <v>1</v>
      </c>
      <c r="Q29" s="1">
        <v>69</v>
      </c>
      <c r="R29" s="3">
        <f t="shared" si="10"/>
        <v>0.2608695652173913</v>
      </c>
    </row>
    <row r="30" spans="1:21" x14ac:dyDescent="0.25">
      <c r="A30" t="s">
        <v>139</v>
      </c>
      <c r="B30" t="s">
        <v>146</v>
      </c>
      <c r="C30" t="str">
        <f t="shared" si="8"/>
        <v>Hasler, Mitch</v>
      </c>
      <c r="D30" s="1">
        <v>0</v>
      </c>
      <c r="E30" s="1">
        <v>4</v>
      </c>
      <c r="F30" s="1">
        <v>0</v>
      </c>
      <c r="G30" s="1">
        <v>0</v>
      </c>
      <c r="H30" s="30">
        <v>3.6666666666666665</v>
      </c>
      <c r="I30" s="1">
        <v>0</v>
      </c>
      <c r="J30" s="1">
        <v>4</v>
      </c>
      <c r="K30" s="1">
        <v>6</v>
      </c>
      <c r="L30" s="1">
        <v>3</v>
      </c>
      <c r="M30" s="8">
        <f t="shared" si="9"/>
        <v>5.7272727272727275</v>
      </c>
      <c r="N30" s="1">
        <v>4</v>
      </c>
      <c r="O30" s="1">
        <v>1</v>
      </c>
      <c r="P30" s="1">
        <v>4</v>
      </c>
      <c r="Q30" s="1">
        <v>25</v>
      </c>
      <c r="R30" s="3">
        <f t="shared" si="10"/>
        <v>0.16</v>
      </c>
    </row>
    <row r="31" spans="1:21" x14ac:dyDescent="0.25">
      <c r="A31" t="s">
        <v>135</v>
      </c>
      <c r="B31" t="s">
        <v>147</v>
      </c>
      <c r="C31" t="str">
        <f t="shared" si="8"/>
        <v>Crosby, Josh</v>
      </c>
      <c r="D31" s="1">
        <v>0</v>
      </c>
      <c r="E31" s="1">
        <v>1</v>
      </c>
      <c r="F31" s="1">
        <v>0</v>
      </c>
      <c r="G31" s="1">
        <v>0</v>
      </c>
      <c r="H31" s="30">
        <v>1.6666666666666665</v>
      </c>
      <c r="I31" s="1">
        <v>0</v>
      </c>
      <c r="J31" s="1">
        <v>2</v>
      </c>
      <c r="K31" s="1">
        <v>0</v>
      </c>
      <c r="L31" s="1">
        <v>0</v>
      </c>
      <c r="M31" s="8">
        <f t="shared" si="9"/>
        <v>0</v>
      </c>
      <c r="N31" s="1">
        <v>0</v>
      </c>
      <c r="O31" s="1">
        <v>0</v>
      </c>
      <c r="P31" s="1">
        <v>1</v>
      </c>
      <c r="Q31" s="1">
        <v>8</v>
      </c>
      <c r="R31" s="3">
        <f t="shared" si="10"/>
        <v>0.25</v>
      </c>
    </row>
    <row r="32" spans="1:21" x14ac:dyDescent="0.25">
      <c r="A32" t="s">
        <v>143</v>
      </c>
      <c r="B32" t="s">
        <v>152</v>
      </c>
      <c r="C32" t="str">
        <f t="shared" si="8"/>
        <v>Fountain, Jared</v>
      </c>
      <c r="D32" s="1">
        <v>0</v>
      </c>
      <c r="E32" s="1">
        <v>2</v>
      </c>
      <c r="F32" s="1">
        <v>0</v>
      </c>
      <c r="G32" s="1">
        <v>0</v>
      </c>
      <c r="H32" s="1">
        <v>1</v>
      </c>
      <c r="I32" s="1">
        <v>0</v>
      </c>
      <c r="J32" s="1">
        <v>1</v>
      </c>
      <c r="K32" s="1">
        <v>0</v>
      </c>
      <c r="L32" s="1">
        <v>0</v>
      </c>
      <c r="M32" s="8">
        <f t="shared" si="9"/>
        <v>0</v>
      </c>
      <c r="N32" s="1">
        <v>2</v>
      </c>
      <c r="O32" s="1">
        <v>0</v>
      </c>
      <c r="P32" s="1">
        <v>1</v>
      </c>
      <c r="Q32" s="1">
        <v>6</v>
      </c>
      <c r="R32" s="3">
        <f t="shared" si="10"/>
        <v>0.16666666666666666</v>
      </c>
    </row>
    <row r="33" spans="1:20" x14ac:dyDescent="0.25">
      <c r="A33" t="s">
        <v>168</v>
      </c>
      <c r="C33" t="str">
        <f>+A33&amp;", "&amp;B33</f>
        <v xml:space="preserve">Forfeit, </v>
      </c>
      <c r="G33" s="1">
        <v>1</v>
      </c>
      <c r="M33" s="8" t="e">
        <f t="shared" si="9"/>
        <v>#DIV/0!</v>
      </c>
      <c r="R33" s="3" t="e">
        <f t="shared" si="10"/>
        <v>#DIV/0!</v>
      </c>
    </row>
    <row r="34" spans="1:20" s="4" customFormat="1" x14ac:dyDescent="0.25">
      <c r="A34" s="4" t="str">
        <f>'2013'!A35</f>
        <v>Totals</v>
      </c>
      <c r="D34" s="12">
        <f>SUM(D22:D32)</f>
        <v>40</v>
      </c>
      <c r="E34" s="12">
        <f t="shared" ref="E34:Q34" si="11">SUM(E22:E32)</f>
        <v>61</v>
      </c>
      <c r="F34" s="12">
        <f t="shared" si="11"/>
        <v>24</v>
      </c>
      <c r="G34" s="12">
        <f>SUM(G22:G33)</f>
        <v>15</v>
      </c>
      <c r="H34" s="31">
        <f t="shared" si="11"/>
        <v>269.66666666666669</v>
      </c>
      <c r="I34" s="12">
        <f t="shared" si="11"/>
        <v>12</v>
      </c>
      <c r="J34" s="12">
        <f t="shared" si="11"/>
        <v>283</v>
      </c>
      <c r="K34" s="12">
        <f t="shared" si="11"/>
        <v>235</v>
      </c>
      <c r="L34" s="12">
        <f t="shared" si="11"/>
        <v>158</v>
      </c>
      <c r="M34" s="20">
        <f t="shared" si="9"/>
        <v>4.1013597033374536</v>
      </c>
      <c r="N34" s="12">
        <f t="shared" si="11"/>
        <v>170</v>
      </c>
      <c r="O34" s="12">
        <f t="shared" si="11"/>
        <v>14</v>
      </c>
      <c r="P34" s="12">
        <f t="shared" si="11"/>
        <v>222</v>
      </c>
      <c r="Q34" s="12">
        <f t="shared" si="11"/>
        <v>1303</v>
      </c>
      <c r="R34" s="19">
        <f t="shared" si="10"/>
        <v>0.21719109746738297</v>
      </c>
      <c r="S34" s="12"/>
      <c r="T34" s="12"/>
    </row>
    <row r="36" spans="1:20" ht="45.75" x14ac:dyDescent="0.3">
      <c r="A36" s="5" t="str">
        <f>'2013'!A37</f>
        <v>Fielding</v>
      </c>
      <c r="D36" s="1" t="str">
        <f>'2013'!D37</f>
        <v>A</v>
      </c>
      <c r="E36" s="1" t="str">
        <f>'2013'!E37</f>
        <v>PO</v>
      </c>
      <c r="F36" s="1" t="str">
        <f>'2013'!F37</f>
        <v>E</v>
      </c>
      <c r="G36" s="1" t="str">
        <f>'2013'!G37</f>
        <v xml:space="preserve">C </v>
      </c>
      <c r="H36" s="1" t="str">
        <f>'2013'!H37</f>
        <v>F%</v>
      </c>
      <c r="I36" s="1" t="str">
        <f>'2013'!I37</f>
        <v>CS</v>
      </c>
      <c r="J36" s="1" t="str">
        <f>'2013'!J37</f>
        <v>SBA</v>
      </c>
      <c r="K36" s="33" t="str">
        <f>'2013'!K37</f>
        <v>% Thrown Out</v>
      </c>
    </row>
    <row r="37" spans="1:20" x14ac:dyDescent="0.25">
      <c r="A37" t="s">
        <v>157</v>
      </c>
      <c r="B37" t="s">
        <v>10</v>
      </c>
      <c r="C37" t="str">
        <f t="shared" ref="C37:C52" si="12">+A37&amp;", "&amp;B37</f>
        <v>Reineke, Parker</v>
      </c>
      <c r="D37" s="1">
        <v>5</v>
      </c>
      <c r="E37" s="1">
        <v>70</v>
      </c>
      <c r="F37" s="1">
        <v>1</v>
      </c>
      <c r="G37" s="1">
        <v>76</v>
      </c>
      <c r="H37" s="3">
        <f>(D37+E37)/G37</f>
        <v>0.98684210526315785</v>
      </c>
      <c r="I37" s="1">
        <v>0</v>
      </c>
      <c r="J37" s="1">
        <v>4</v>
      </c>
      <c r="K37" s="9">
        <f>I37/(I37+J37)</f>
        <v>0</v>
      </c>
    </row>
    <row r="38" spans="1:20" x14ac:dyDescent="0.25">
      <c r="A38" t="s">
        <v>135</v>
      </c>
      <c r="B38" t="s">
        <v>147</v>
      </c>
      <c r="C38" t="str">
        <f t="shared" si="12"/>
        <v>Crosby, Josh</v>
      </c>
      <c r="D38" s="1">
        <v>12</v>
      </c>
      <c r="E38" s="1">
        <v>213</v>
      </c>
      <c r="F38" s="1">
        <v>9</v>
      </c>
      <c r="G38" s="1">
        <v>234</v>
      </c>
      <c r="H38" s="3">
        <f t="shared" ref="H38:H53" si="13">(D38+E38)/G38</f>
        <v>0.96153846153846156</v>
      </c>
      <c r="I38" s="1">
        <v>1</v>
      </c>
      <c r="J38" s="1">
        <v>1</v>
      </c>
      <c r="K38" s="9">
        <f t="shared" ref="K38:K53" si="14">I38/(I38+J38)</f>
        <v>0.5</v>
      </c>
    </row>
    <row r="39" spans="1:20" x14ac:dyDescent="0.25">
      <c r="A39" t="s">
        <v>155</v>
      </c>
      <c r="B39" t="s">
        <v>120</v>
      </c>
      <c r="C39" t="str">
        <f t="shared" si="12"/>
        <v>Duncan, Ryan</v>
      </c>
      <c r="D39" s="1">
        <v>22</v>
      </c>
      <c r="E39" s="1">
        <v>71</v>
      </c>
      <c r="F39" s="1">
        <v>4</v>
      </c>
      <c r="G39" s="1">
        <v>97</v>
      </c>
      <c r="H39" s="3">
        <f t="shared" si="13"/>
        <v>0.95876288659793818</v>
      </c>
      <c r="I39" s="1">
        <v>0</v>
      </c>
      <c r="J39" s="1">
        <v>0</v>
      </c>
      <c r="K39" s="9"/>
    </row>
    <row r="40" spans="1:20" x14ac:dyDescent="0.25">
      <c r="A40" t="s">
        <v>140</v>
      </c>
      <c r="B40" t="s">
        <v>150</v>
      </c>
      <c r="C40" t="str">
        <f t="shared" si="12"/>
        <v>Kenney, Eric</v>
      </c>
      <c r="D40" s="1">
        <v>39</v>
      </c>
      <c r="E40" s="1">
        <v>48</v>
      </c>
      <c r="F40" s="1">
        <v>5</v>
      </c>
      <c r="G40" s="1">
        <v>92</v>
      </c>
      <c r="H40" s="3">
        <f t="shared" si="13"/>
        <v>0.94565217391304346</v>
      </c>
      <c r="I40" s="1">
        <v>0</v>
      </c>
      <c r="J40" s="1">
        <v>0</v>
      </c>
      <c r="K40" s="9"/>
    </row>
    <row r="41" spans="1:20" x14ac:dyDescent="0.25">
      <c r="A41" t="s">
        <v>123</v>
      </c>
      <c r="B41" t="s">
        <v>109</v>
      </c>
      <c r="C41" t="str">
        <f t="shared" si="12"/>
        <v>Haring, Michael</v>
      </c>
      <c r="D41" s="1">
        <v>14</v>
      </c>
      <c r="E41" s="1">
        <v>1</v>
      </c>
      <c r="F41" s="1">
        <v>1</v>
      </c>
      <c r="G41" s="1">
        <v>16</v>
      </c>
      <c r="H41" s="3">
        <f t="shared" si="13"/>
        <v>0.9375</v>
      </c>
      <c r="I41" s="1">
        <v>0</v>
      </c>
      <c r="J41" s="1">
        <v>0</v>
      </c>
      <c r="K41" s="9"/>
    </row>
    <row r="42" spans="1:20" x14ac:dyDescent="0.25">
      <c r="A42" t="s">
        <v>134</v>
      </c>
      <c r="B42" t="s">
        <v>42</v>
      </c>
      <c r="C42" t="str">
        <f t="shared" si="12"/>
        <v>Mrstik, Sam</v>
      </c>
      <c r="D42" s="1">
        <v>81</v>
      </c>
      <c r="E42" s="1">
        <v>26</v>
      </c>
      <c r="F42" s="1">
        <v>8</v>
      </c>
      <c r="G42" s="1">
        <v>115</v>
      </c>
      <c r="H42" s="3">
        <f t="shared" si="13"/>
        <v>0.93043478260869561</v>
      </c>
      <c r="I42" s="1">
        <v>0</v>
      </c>
      <c r="J42" s="1">
        <v>0</v>
      </c>
      <c r="K42" s="9"/>
    </row>
    <row r="43" spans="1:20" x14ac:dyDescent="0.25">
      <c r="A43" t="s">
        <v>136</v>
      </c>
      <c r="B43" t="s">
        <v>148</v>
      </c>
      <c r="C43" t="str">
        <f t="shared" si="12"/>
        <v>Stika, Tyler</v>
      </c>
      <c r="D43" s="1">
        <v>32</v>
      </c>
      <c r="E43" s="1">
        <v>139</v>
      </c>
      <c r="F43" s="1">
        <v>15</v>
      </c>
      <c r="G43" s="1">
        <v>186</v>
      </c>
      <c r="H43" s="3">
        <f t="shared" si="13"/>
        <v>0.91935483870967738</v>
      </c>
      <c r="I43" s="1">
        <v>6</v>
      </c>
      <c r="J43" s="1">
        <v>5</v>
      </c>
      <c r="K43" s="9">
        <f t="shared" si="14"/>
        <v>0.54545454545454541</v>
      </c>
    </row>
    <row r="44" spans="1:20" x14ac:dyDescent="0.25">
      <c r="A44" t="s">
        <v>156</v>
      </c>
      <c r="B44" t="s">
        <v>174</v>
      </c>
      <c r="C44" t="str">
        <f t="shared" si="12"/>
        <v>Mills, Alex</v>
      </c>
      <c r="D44" s="1">
        <v>2</v>
      </c>
      <c r="E44" s="1">
        <v>32</v>
      </c>
      <c r="F44" s="1">
        <v>3</v>
      </c>
      <c r="G44" s="1">
        <v>37</v>
      </c>
      <c r="H44" s="3">
        <f t="shared" si="13"/>
        <v>0.91891891891891897</v>
      </c>
      <c r="I44" s="1">
        <v>0</v>
      </c>
      <c r="J44" s="1">
        <v>0</v>
      </c>
      <c r="K44" s="9"/>
    </row>
    <row r="45" spans="1:20" x14ac:dyDescent="0.25">
      <c r="A45" t="s">
        <v>141</v>
      </c>
      <c r="B45" t="s">
        <v>40</v>
      </c>
      <c r="C45" t="str">
        <f t="shared" si="12"/>
        <v>Frakes, Jack</v>
      </c>
      <c r="D45" s="1">
        <v>61</v>
      </c>
      <c r="E45" s="1">
        <v>65</v>
      </c>
      <c r="F45" s="1">
        <v>13</v>
      </c>
      <c r="G45" s="1">
        <v>139</v>
      </c>
      <c r="H45" s="3">
        <f t="shared" si="13"/>
        <v>0.90647482014388492</v>
      </c>
      <c r="I45" s="1">
        <v>0</v>
      </c>
      <c r="J45" s="1">
        <v>0</v>
      </c>
      <c r="K45" s="9"/>
    </row>
    <row r="46" spans="1:20" x14ac:dyDescent="0.25">
      <c r="A46" t="s">
        <v>137</v>
      </c>
      <c r="B46" t="s">
        <v>149</v>
      </c>
      <c r="C46" t="str">
        <f t="shared" si="12"/>
        <v>Gevock, JJ</v>
      </c>
      <c r="D46" s="1">
        <v>1</v>
      </c>
      <c r="E46" s="1">
        <v>18</v>
      </c>
      <c r="F46" s="1">
        <v>2</v>
      </c>
      <c r="G46" s="1">
        <v>21</v>
      </c>
      <c r="H46" s="3">
        <f t="shared" si="13"/>
        <v>0.90476190476190477</v>
      </c>
      <c r="I46" s="1">
        <v>0</v>
      </c>
      <c r="J46" s="1">
        <v>0</v>
      </c>
      <c r="K46" s="9"/>
    </row>
    <row r="47" spans="1:20" x14ac:dyDescent="0.25">
      <c r="A47" t="s">
        <v>138</v>
      </c>
      <c r="B47" t="s">
        <v>128</v>
      </c>
      <c r="C47" t="str">
        <f t="shared" si="12"/>
        <v>Simpson, Grant</v>
      </c>
      <c r="D47" s="1">
        <v>8</v>
      </c>
      <c r="E47" s="1">
        <v>26</v>
      </c>
      <c r="F47" s="1">
        <v>5</v>
      </c>
      <c r="G47" s="1">
        <v>39</v>
      </c>
      <c r="H47" s="3">
        <f t="shared" si="13"/>
        <v>0.87179487179487181</v>
      </c>
      <c r="I47" s="1">
        <v>0</v>
      </c>
      <c r="J47" s="1">
        <v>0</v>
      </c>
      <c r="K47" s="9"/>
    </row>
    <row r="48" spans="1:20" x14ac:dyDescent="0.25">
      <c r="A48" t="s">
        <v>133</v>
      </c>
      <c r="B48" t="s">
        <v>146</v>
      </c>
      <c r="C48" t="str">
        <f t="shared" si="12"/>
        <v>Wieland, Mitch</v>
      </c>
      <c r="D48" s="1">
        <v>45</v>
      </c>
      <c r="E48" s="1">
        <v>41</v>
      </c>
      <c r="F48" s="1">
        <v>15</v>
      </c>
      <c r="G48" s="1">
        <v>101</v>
      </c>
      <c r="H48" s="3">
        <f t="shared" si="13"/>
        <v>0.85148514851485146</v>
      </c>
      <c r="I48" s="1">
        <v>0</v>
      </c>
      <c r="J48" s="1">
        <v>0</v>
      </c>
      <c r="K48" s="9"/>
    </row>
    <row r="49" spans="1:20" x14ac:dyDescent="0.25">
      <c r="A49" t="s">
        <v>139</v>
      </c>
      <c r="B49" t="s">
        <v>146</v>
      </c>
      <c r="C49" t="str">
        <f t="shared" si="12"/>
        <v>Hasler, Mitch</v>
      </c>
      <c r="D49" s="1">
        <v>39</v>
      </c>
      <c r="E49" s="1">
        <v>20</v>
      </c>
      <c r="F49" s="1">
        <v>20</v>
      </c>
      <c r="G49" s="1">
        <v>79</v>
      </c>
      <c r="H49" s="3">
        <f t="shared" si="13"/>
        <v>0.74683544303797467</v>
      </c>
      <c r="I49" s="1">
        <v>0</v>
      </c>
      <c r="J49" s="1">
        <v>0</v>
      </c>
      <c r="K49" s="9"/>
    </row>
    <row r="50" spans="1:20" x14ac:dyDescent="0.25">
      <c r="A50" t="s">
        <v>143</v>
      </c>
      <c r="B50" t="s">
        <v>152</v>
      </c>
      <c r="C50" t="str">
        <f t="shared" si="12"/>
        <v>Fountain, Jared</v>
      </c>
      <c r="D50" s="1">
        <v>0</v>
      </c>
      <c r="E50" s="1">
        <v>0</v>
      </c>
      <c r="F50" s="1">
        <v>0</v>
      </c>
      <c r="G50" s="1">
        <v>0</v>
      </c>
      <c r="H50" s="3" t="e">
        <f t="shared" si="13"/>
        <v>#DIV/0!</v>
      </c>
      <c r="I50" s="1">
        <v>0</v>
      </c>
      <c r="J50" s="1">
        <v>0</v>
      </c>
      <c r="K50" s="9"/>
    </row>
    <row r="51" spans="1:20" x14ac:dyDescent="0.25">
      <c r="A51" t="s">
        <v>158</v>
      </c>
      <c r="B51" t="s">
        <v>175</v>
      </c>
      <c r="C51" t="str">
        <f t="shared" si="12"/>
        <v>Brenner, Freeman</v>
      </c>
      <c r="D51" s="1">
        <v>0</v>
      </c>
      <c r="E51" s="1">
        <v>0</v>
      </c>
      <c r="F51" s="1">
        <v>0</v>
      </c>
      <c r="G51" s="1">
        <v>0</v>
      </c>
      <c r="H51" s="3" t="e">
        <f t="shared" si="13"/>
        <v>#DIV/0!</v>
      </c>
      <c r="I51" s="1">
        <v>0</v>
      </c>
      <c r="J51" s="1">
        <v>0</v>
      </c>
      <c r="K51" s="9"/>
    </row>
    <row r="52" spans="1:20" x14ac:dyDescent="0.25">
      <c r="A52" t="s">
        <v>169</v>
      </c>
      <c r="B52" t="s">
        <v>173</v>
      </c>
      <c r="C52" t="str">
        <f t="shared" si="12"/>
        <v>Paguado, Rossel</v>
      </c>
      <c r="D52" s="1">
        <v>0</v>
      </c>
      <c r="E52" s="1">
        <v>0</v>
      </c>
      <c r="F52" s="1">
        <v>0</v>
      </c>
      <c r="G52" s="1">
        <v>0</v>
      </c>
      <c r="H52" s="3" t="e">
        <f t="shared" si="13"/>
        <v>#DIV/0!</v>
      </c>
      <c r="I52" s="1">
        <v>0</v>
      </c>
      <c r="J52" s="1">
        <v>0</v>
      </c>
      <c r="K52" s="9"/>
    </row>
    <row r="53" spans="1:20" s="4" customFormat="1" x14ac:dyDescent="0.25">
      <c r="A53" s="4" t="str">
        <f>'2013'!A55</f>
        <v>Totals</v>
      </c>
      <c r="D53" s="12">
        <f>SUM(D37:D52)</f>
        <v>361</v>
      </c>
      <c r="E53" s="12">
        <f t="shared" ref="E53:J53" si="15">SUM(E37:E52)</f>
        <v>770</v>
      </c>
      <c r="F53" s="12">
        <f t="shared" si="15"/>
        <v>101</v>
      </c>
      <c r="G53" s="12">
        <f t="shared" si="15"/>
        <v>1232</v>
      </c>
      <c r="H53" s="19">
        <f t="shared" si="13"/>
        <v>0.91801948051948057</v>
      </c>
      <c r="I53" s="12">
        <f t="shared" si="15"/>
        <v>7</v>
      </c>
      <c r="J53" s="12">
        <f t="shared" si="15"/>
        <v>10</v>
      </c>
      <c r="K53" s="21">
        <f t="shared" si="14"/>
        <v>0.41176470588235292</v>
      </c>
      <c r="L53" s="12"/>
      <c r="M53" s="12"/>
      <c r="N53" s="12"/>
      <c r="O53" s="12"/>
      <c r="P53" s="12"/>
      <c r="Q53" s="12"/>
      <c r="R53" s="12"/>
      <c r="S53" s="12"/>
      <c r="T53" s="12"/>
    </row>
  </sheetData>
  <pageMargins left="0.7" right="0.7" top="0.75" bottom="0.75" header="0.3" footer="0.3"/>
  <pageSetup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68"/>
  <sheetViews>
    <sheetView workbookViewId="0"/>
  </sheetViews>
  <sheetFormatPr defaultRowHeight="15" x14ac:dyDescent="0.25"/>
  <cols>
    <col min="1" max="1" width="12.140625" customWidth="1"/>
    <col min="2" max="2" width="9.5703125" customWidth="1"/>
    <col min="3" max="3" width="18.5703125" bestFit="1" customWidth="1"/>
  </cols>
  <sheetData>
    <row r="1" spans="1:21" x14ac:dyDescent="0.25">
      <c r="A1" s="2">
        <v>2011</v>
      </c>
      <c r="D1" s="4" t="s">
        <v>219</v>
      </c>
    </row>
    <row r="2" spans="1:21" ht="18.75" x14ac:dyDescent="0.3">
      <c r="A2" s="14" t="str">
        <f>'2013'!A2</f>
        <v>Hitting</v>
      </c>
      <c r="D2" s="12" t="str">
        <f>'2009'!D2</f>
        <v>AB</v>
      </c>
      <c r="E2" s="12" t="str">
        <f>'2009'!E2</f>
        <v>R</v>
      </c>
      <c r="F2" s="12" t="str">
        <f>'2009'!F2</f>
        <v>H</v>
      </c>
      <c r="G2" s="12" t="s">
        <v>426</v>
      </c>
      <c r="H2" s="12" t="str">
        <f>'2009'!H2</f>
        <v>2B</v>
      </c>
      <c r="I2" s="12" t="str">
        <f>'2009'!I2</f>
        <v>3B</v>
      </c>
      <c r="J2" s="12" t="str">
        <f>'2009'!J2</f>
        <v>HR</v>
      </c>
      <c r="K2" s="12" t="str">
        <f>'2009'!K2</f>
        <v>RBI</v>
      </c>
      <c r="L2" s="12" t="str">
        <f>'2009'!L2</f>
        <v>SAC</v>
      </c>
      <c r="M2" s="12" t="str">
        <f>'2009'!M2</f>
        <v>BB</v>
      </c>
      <c r="N2" s="12" t="str">
        <f>'2009'!N2</f>
        <v>SO</v>
      </c>
      <c r="O2" s="12" t="str">
        <f>'2009'!O2</f>
        <v>SB</v>
      </c>
      <c r="P2" s="12" t="str">
        <f>'2009'!P2</f>
        <v>SBA</v>
      </c>
      <c r="Q2" s="12" t="s">
        <v>132</v>
      </c>
      <c r="R2" s="12" t="str">
        <f>'2010'!R2</f>
        <v>HBP</v>
      </c>
      <c r="S2" s="12" t="str">
        <f>'2010'!S2</f>
        <v>OBP</v>
      </c>
      <c r="T2" s="12" t="str">
        <f>'2010'!T2</f>
        <v>SLG</v>
      </c>
      <c r="U2" s="12" t="str">
        <f>'2010'!U2</f>
        <v>AVG</v>
      </c>
    </row>
    <row r="3" spans="1:21" x14ac:dyDescent="0.25">
      <c r="A3" s="11" t="s">
        <v>160</v>
      </c>
      <c r="B3" t="s">
        <v>170</v>
      </c>
      <c r="C3" t="str">
        <f>+A3&amp;", "&amp;B3</f>
        <v>Hamm, Brent</v>
      </c>
      <c r="D3" s="26">
        <v>149</v>
      </c>
      <c r="E3" s="26">
        <v>41</v>
      </c>
      <c r="F3" s="26">
        <v>53</v>
      </c>
      <c r="G3" s="1">
        <f>F3-H3-I3-J3</f>
        <v>32</v>
      </c>
      <c r="H3" s="26">
        <v>15</v>
      </c>
      <c r="I3" s="26">
        <v>4</v>
      </c>
      <c r="J3" s="26">
        <v>2</v>
      </c>
      <c r="K3" s="26">
        <v>26</v>
      </c>
      <c r="L3" s="26">
        <v>4</v>
      </c>
      <c r="M3" s="26">
        <v>12</v>
      </c>
      <c r="N3" s="26">
        <v>33</v>
      </c>
      <c r="O3" s="26">
        <v>3</v>
      </c>
      <c r="P3" s="26">
        <v>3</v>
      </c>
      <c r="Q3" s="27">
        <f>O3/P3</f>
        <v>1</v>
      </c>
      <c r="R3" s="26">
        <v>3</v>
      </c>
      <c r="S3" s="3">
        <f t="shared" ref="S3:S17" si="0">(M3+F3+R3)/(D3+M3+R3)</f>
        <v>0.41463414634146339</v>
      </c>
      <c r="T3" s="3">
        <f t="shared" ref="T3:T17" si="1">(F3+(H3*1)+(I3*2)+(J3*3))/D3</f>
        <v>0.55033557046979864</v>
      </c>
      <c r="U3" s="3">
        <f t="shared" ref="U3:U17" si="2">F3/D3</f>
        <v>0.35570469798657717</v>
      </c>
    </row>
    <row r="4" spans="1:21" x14ac:dyDescent="0.25">
      <c r="A4" s="11" t="s">
        <v>161</v>
      </c>
      <c r="B4" t="s">
        <v>171</v>
      </c>
      <c r="C4" t="str">
        <f t="shared" ref="C4:C16" si="3">+A4&amp;", "&amp;B4</f>
        <v>Alberhasky, Connor</v>
      </c>
      <c r="D4" s="26">
        <v>127</v>
      </c>
      <c r="E4" s="26">
        <v>35</v>
      </c>
      <c r="F4" s="26">
        <v>49</v>
      </c>
      <c r="G4" s="1">
        <f t="shared" ref="G4:G16" si="4">F4-H4-I4-J4</f>
        <v>30</v>
      </c>
      <c r="H4" s="26">
        <v>12</v>
      </c>
      <c r="I4" s="26">
        <v>0</v>
      </c>
      <c r="J4" s="26">
        <v>7</v>
      </c>
      <c r="K4" s="26">
        <v>28</v>
      </c>
      <c r="L4" s="26">
        <v>2</v>
      </c>
      <c r="M4" s="26">
        <v>25</v>
      </c>
      <c r="N4" s="26">
        <v>22</v>
      </c>
      <c r="O4" s="26">
        <v>5</v>
      </c>
      <c r="P4" s="26">
        <v>6</v>
      </c>
      <c r="Q4" s="27">
        <f t="shared" ref="Q4:Q17" si="5">O4/P4</f>
        <v>0.83333333333333337</v>
      </c>
      <c r="R4" s="26">
        <v>1</v>
      </c>
      <c r="S4" s="3">
        <f t="shared" si="0"/>
        <v>0.49019607843137253</v>
      </c>
      <c r="T4" s="3">
        <f t="shared" si="1"/>
        <v>0.64566929133858264</v>
      </c>
      <c r="U4" s="3">
        <f t="shared" si="2"/>
        <v>0.38582677165354329</v>
      </c>
    </row>
    <row r="5" spans="1:21" x14ac:dyDescent="0.25">
      <c r="A5" s="11" t="s">
        <v>135</v>
      </c>
      <c r="B5" t="s">
        <v>147</v>
      </c>
      <c r="C5" t="str">
        <f t="shared" si="3"/>
        <v>Crosby, Josh</v>
      </c>
      <c r="D5" s="26">
        <v>134</v>
      </c>
      <c r="E5" s="26">
        <v>41</v>
      </c>
      <c r="F5" s="26">
        <v>45</v>
      </c>
      <c r="G5" s="1">
        <f t="shared" si="4"/>
        <v>26</v>
      </c>
      <c r="H5" s="26">
        <v>16</v>
      </c>
      <c r="I5" s="26">
        <v>0</v>
      </c>
      <c r="J5" s="26">
        <v>3</v>
      </c>
      <c r="K5" s="26">
        <v>26</v>
      </c>
      <c r="L5" s="26">
        <v>2</v>
      </c>
      <c r="M5" s="26">
        <v>19</v>
      </c>
      <c r="N5" s="26">
        <v>19</v>
      </c>
      <c r="O5" s="26">
        <v>1</v>
      </c>
      <c r="P5" s="26">
        <v>1</v>
      </c>
      <c r="Q5" s="27">
        <f t="shared" si="5"/>
        <v>1</v>
      </c>
      <c r="R5" s="26">
        <v>2</v>
      </c>
      <c r="S5" s="3">
        <f t="shared" si="0"/>
        <v>0.4258064516129032</v>
      </c>
      <c r="T5" s="3">
        <f t="shared" si="1"/>
        <v>0.52238805970149249</v>
      </c>
      <c r="U5" s="3">
        <f t="shared" si="2"/>
        <v>0.33582089552238809</v>
      </c>
    </row>
    <row r="6" spans="1:21" x14ac:dyDescent="0.25">
      <c r="A6" s="11" t="s">
        <v>162</v>
      </c>
      <c r="B6" t="s">
        <v>172</v>
      </c>
      <c r="C6" t="str">
        <f t="shared" si="3"/>
        <v>Prybil, Adam</v>
      </c>
      <c r="D6" s="26">
        <v>109</v>
      </c>
      <c r="E6" s="26">
        <v>42</v>
      </c>
      <c r="F6" s="26">
        <v>41</v>
      </c>
      <c r="G6" s="1">
        <f t="shared" si="4"/>
        <v>19</v>
      </c>
      <c r="H6" s="26">
        <v>11</v>
      </c>
      <c r="I6" s="26">
        <v>0</v>
      </c>
      <c r="J6" s="26">
        <v>11</v>
      </c>
      <c r="K6" s="26">
        <v>36</v>
      </c>
      <c r="L6" s="26">
        <v>0</v>
      </c>
      <c r="M6" s="26">
        <v>43</v>
      </c>
      <c r="N6" s="26">
        <v>34</v>
      </c>
      <c r="O6" s="26">
        <v>2</v>
      </c>
      <c r="P6" s="26">
        <v>3</v>
      </c>
      <c r="Q6" s="27">
        <f t="shared" si="5"/>
        <v>0.66666666666666663</v>
      </c>
      <c r="R6" s="26">
        <v>3</v>
      </c>
      <c r="S6" s="3">
        <f t="shared" si="0"/>
        <v>0.56129032258064515</v>
      </c>
      <c r="T6" s="3">
        <f t="shared" si="1"/>
        <v>0.77981651376146788</v>
      </c>
      <c r="U6" s="3">
        <f t="shared" si="2"/>
        <v>0.37614678899082571</v>
      </c>
    </row>
    <row r="7" spans="1:21" x14ac:dyDescent="0.25">
      <c r="A7" s="11" t="s">
        <v>134</v>
      </c>
      <c r="B7" t="s">
        <v>42</v>
      </c>
      <c r="C7" t="str">
        <f t="shared" si="3"/>
        <v>Mrstik, Sam</v>
      </c>
      <c r="D7" s="26">
        <v>139</v>
      </c>
      <c r="E7" s="26">
        <v>15</v>
      </c>
      <c r="F7" s="26">
        <v>40</v>
      </c>
      <c r="G7" s="1">
        <f t="shared" si="4"/>
        <v>31</v>
      </c>
      <c r="H7" s="26">
        <v>7</v>
      </c>
      <c r="I7" s="26">
        <v>2</v>
      </c>
      <c r="J7" s="26">
        <v>0</v>
      </c>
      <c r="K7" s="26">
        <v>23</v>
      </c>
      <c r="L7" s="26">
        <v>5</v>
      </c>
      <c r="M7" s="26">
        <v>6</v>
      </c>
      <c r="N7" s="26">
        <v>20</v>
      </c>
      <c r="O7" s="26">
        <v>7</v>
      </c>
      <c r="P7" s="26">
        <v>8</v>
      </c>
      <c r="Q7" s="27">
        <f t="shared" si="5"/>
        <v>0.875</v>
      </c>
      <c r="R7" s="26">
        <v>1</v>
      </c>
      <c r="S7" s="3">
        <f t="shared" si="0"/>
        <v>0.32191780821917809</v>
      </c>
      <c r="T7" s="3">
        <f t="shared" si="1"/>
        <v>0.36690647482014388</v>
      </c>
      <c r="U7" s="3">
        <f t="shared" si="2"/>
        <v>0.28776978417266186</v>
      </c>
    </row>
    <row r="8" spans="1:21" x14ac:dyDescent="0.25">
      <c r="A8" s="11" t="s">
        <v>155</v>
      </c>
      <c r="B8" t="s">
        <v>120</v>
      </c>
      <c r="C8" t="str">
        <f t="shared" si="3"/>
        <v>Duncan, Ryan</v>
      </c>
      <c r="D8" s="26">
        <v>102</v>
      </c>
      <c r="E8" s="26">
        <v>20</v>
      </c>
      <c r="F8" s="26">
        <v>33</v>
      </c>
      <c r="G8" s="1">
        <f t="shared" si="4"/>
        <v>26</v>
      </c>
      <c r="H8" s="26">
        <v>5</v>
      </c>
      <c r="I8" s="26">
        <v>0</v>
      </c>
      <c r="J8" s="26">
        <v>2</v>
      </c>
      <c r="K8" s="26">
        <v>17</v>
      </c>
      <c r="L8" s="26">
        <v>4</v>
      </c>
      <c r="M8" s="26">
        <v>19</v>
      </c>
      <c r="N8" s="26">
        <v>28</v>
      </c>
      <c r="O8" s="26">
        <v>10</v>
      </c>
      <c r="P8" s="26">
        <v>11</v>
      </c>
      <c r="Q8" s="27">
        <f t="shared" si="5"/>
        <v>0.90909090909090906</v>
      </c>
      <c r="R8" s="26">
        <v>2</v>
      </c>
      <c r="S8" s="3">
        <f t="shared" si="0"/>
        <v>0.43902439024390244</v>
      </c>
      <c r="T8" s="3">
        <f t="shared" si="1"/>
        <v>0.43137254901960786</v>
      </c>
      <c r="U8" s="3">
        <f t="shared" si="2"/>
        <v>0.3235294117647059</v>
      </c>
    </row>
    <row r="9" spans="1:21" x14ac:dyDescent="0.25">
      <c r="A9" s="11" t="s">
        <v>133</v>
      </c>
      <c r="B9" t="s">
        <v>146</v>
      </c>
      <c r="C9" t="str">
        <f t="shared" si="3"/>
        <v>Wieland, Mitch</v>
      </c>
      <c r="D9" s="34">
        <v>58</v>
      </c>
      <c r="E9" s="26">
        <v>9</v>
      </c>
      <c r="F9" s="26">
        <v>22</v>
      </c>
      <c r="G9" s="1">
        <f t="shared" si="4"/>
        <v>16</v>
      </c>
      <c r="H9" s="26">
        <v>6</v>
      </c>
      <c r="I9" s="26">
        <v>0</v>
      </c>
      <c r="J9" s="26">
        <v>0</v>
      </c>
      <c r="K9" s="26">
        <v>12</v>
      </c>
      <c r="L9" s="26">
        <v>3</v>
      </c>
      <c r="M9" s="26">
        <v>10</v>
      </c>
      <c r="N9" s="26">
        <v>9</v>
      </c>
      <c r="O9" s="26">
        <v>1</v>
      </c>
      <c r="P9" s="26">
        <v>1</v>
      </c>
      <c r="Q9" s="27">
        <f t="shared" si="5"/>
        <v>1</v>
      </c>
      <c r="R9" s="26">
        <v>1</v>
      </c>
      <c r="S9" s="3">
        <f t="shared" si="0"/>
        <v>0.47826086956521741</v>
      </c>
      <c r="T9" s="3">
        <f t="shared" si="1"/>
        <v>0.48275862068965519</v>
      </c>
      <c r="U9" s="3">
        <f t="shared" si="2"/>
        <v>0.37931034482758619</v>
      </c>
    </row>
    <row r="10" spans="1:21" x14ac:dyDescent="0.25">
      <c r="A10" s="11" t="s">
        <v>163</v>
      </c>
      <c r="B10" t="s">
        <v>176</v>
      </c>
      <c r="C10" t="str">
        <f t="shared" si="3"/>
        <v>Hartley, John</v>
      </c>
      <c r="D10" s="26">
        <v>92</v>
      </c>
      <c r="E10" s="26">
        <v>19</v>
      </c>
      <c r="F10" s="26">
        <v>22</v>
      </c>
      <c r="G10" s="1">
        <f t="shared" si="4"/>
        <v>13</v>
      </c>
      <c r="H10" s="26">
        <v>7</v>
      </c>
      <c r="I10" s="26">
        <v>0</v>
      </c>
      <c r="J10" s="26">
        <v>2</v>
      </c>
      <c r="K10" s="26">
        <v>16</v>
      </c>
      <c r="L10" s="26">
        <v>2</v>
      </c>
      <c r="M10" s="26">
        <v>13</v>
      </c>
      <c r="N10" s="26">
        <v>38</v>
      </c>
      <c r="O10" s="26">
        <v>7</v>
      </c>
      <c r="P10" s="26">
        <v>7</v>
      </c>
      <c r="Q10" s="27">
        <f t="shared" si="5"/>
        <v>1</v>
      </c>
      <c r="R10" s="26">
        <v>1</v>
      </c>
      <c r="S10" s="3">
        <f t="shared" si="0"/>
        <v>0.33962264150943394</v>
      </c>
      <c r="T10" s="3">
        <f t="shared" si="1"/>
        <v>0.38043478260869568</v>
      </c>
      <c r="U10" s="3">
        <f t="shared" si="2"/>
        <v>0.2391304347826087</v>
      </c>
    </row>
    <row r="11" spans="1:21" x14ac:dyDescent="0.25">
      <c r="A11" s="11" t="s">
        <v>138</v>
      </c>
      <c r="B11" t="s">
        <v>128</v>
      </c>
      <c r="C11" t="str">
        <f t="shared" si="3"/>
        <v>Simpson, Grant</v>
      </c>
      <c r="D11" s="26">
        <v>75</v>
      </c>
      <c r="E11" s="26">
        <v>15</v>
      </c>
      <c r="F11" s="26">
        <v>21</v>
      </c>
      <c r="G11" s="1">
        <f t="shared" si="4"/>
        <v>19</v>
      </c>
      <c r="H11" s="26">
        <v>2</v>
      </c>
      <c r="I11" s="26">
        <v>0</v>
      </c>
      <c r="J11" s="26">
        <v>0</v>
      </c>
      <c r="K11" s="26">
        <v>8</v>
      </c>
      <c r="L11" s="26">
        <v>3</v>
      </c>
      <c r="M11" s="26">
        <v>8</v>
      </c>
      <c r="N11" s="26">
        <v>12</v>
      </c>
      <c r="O11" s="26">
        <v>4</v>
      </c>
      <c r="P11" s="26">
        <v>6</v>
      </c>
      <c r="Q11" s="27">
        <f t="shared" si="5"/>
        <v>0.66666666666666663</v>
      </c>
      <c r="R11" s="26">
        <v>1</v>
      </c>
      <c r="S11" s="3">
        <f t="shared" si="0"/>
        <v>0.35714285714285715</v>
      </c>
      <c r="T11" s="3">
        <f t="shared" si="1"/>
        <v>0.30666666666666664</v>
      </c>
      <c r="U11" s="3">
        <f t="shared" si="2"/>
        <v>0.28000000000000003</v>
      </c>
    </row>
    <row r="12" spans="1:21" x14ac:dyDescent="0.25">
      <c r="A12" s="11" t="s">
        <v>166</v>
      </c>
      <c r="B12" t="s">
        <v>151</v>
      </c>
      <c r="C12" t="str">
        <f t="shared" si="3"/>
        <v>Winegarden, Nate</v>
      </c>
      <c r="D12" s="26">
        <v>73</v>
      </c>
      <c r="E12" s="26">
        <v>11</v>
      </c>
      <c r="F12" s="26">
        <v>18</v>
      </c>
      <c r="G12" s="1">
        <f t="shared" si="4"/>
        <v>11</v>
      </c>
      <c r="H12" s="26">
        <v>6</v>
      </c>
      <c r="I12" s="26">
        <v>0</v>
      </c>
      <c r="J12" s="26">
        <v>1</v>
      </c>
      <c r="K12" s="26">
        <v>14</v>
      </c>
      <c r="L12" s="26">
        <v>2</v>
      </c>
      <c r="M12" s="26">
        <v>13</v>
      </c>
      <c r="N12" s="26">
        <v>19</v>
      </c>
      <c r="O12" s="26">
        <v>0</v>
      </c>
      <c r="P12" s="26">
        <v>0</v>
      </c>
      <c r="Q12" s="27" t="e">
        <f t="shared" si="5"/>
        <v>#DIV/0!</v>
      </c>
      <c r="R12" s="26">
        <v>0</v>
      </c>
      <c r="S12" s="3">
        <f t="shared" si="0"/>
        <v>0.36046511627906974</v>
      </c>
      <c r="T12" s="3">
        <f t="shared" si="1"/>
        <v>0.36986301369863012</v>
      </c>
      <c r="U12" s="3">
        <f t="shared" si="2"/>
        <v>0.24657534246575341</v>
      </c>
    </row>
    <row r="13" spans="1:21" x14ac:dyDescent="0.25">
      <c r="A13" s="11" t="s">
        <v>136</v>
      </c>
      <c r="B13" t="s">
        <v>148</v>
      </c>
      <c r="C13" t="str">
        <f t="shared" si="3"/>
        <v>Stika, Tyler</v>
      </c>
      <c r="D13" s="26">
        <v>70</v>
      </c>
      <c r="E13" s="26">
        <v>13</v>
      </c>
      <c r="F13" s="26">
        <v>12</v>
      </c>
      <c r="G13" s="1">
        <f t="shared" si="4"/>
        <v>8</v>
      </c>
      <c r="H13" s="26">
        <v>4</v>
      </c>
      <c r="I13" s="26">
        <v>0</v>
      </c>
      <c r="J13" s="26">
        <v>0</v>
      </c>
      <c r="K13" s="26">
        <v>13</v>
      </c>
      <c r="L13" s="26">
        <v>0</v>
      </c>
      <c r="M13" s="26">
        <v>10</v>
      </c>
      <c r="N13" s="26">
        <v>23</v>
      </c>
      <c r="O13" s="26">
        <v>0</v>
      </c>
      <c r="P13" s="26">
        <v>0</v>
      </c>
      <c r="Q13" s="27" t="e">
        <f t="shared" si="5"/>
        <v>#DIV/0!</v>
      </c>
      <c r="R13" s="26">
        <v>0</v>
      </c>
      <c r="S13" s="3">
        <f t="shared" si="0"/>
        <v>0.27500000000000002</v>
      </c>
      <c r="T13" s="3">
        <f t="shared" si="1"/>
        <v>0.22857142857142856</v>
      </c>
      <c r="U13" s="3">
        <f t="shared" si="2"/>
        <v>0.17142857142857143</v>
      </c>
    </row>
    <row r="14" spans="1:21" x14ac:dyDescent="0.25">
      <c r="A14" s="11" t="s">
        <v>141</v>
      </c>
      <c r="B14" t="s">
        <v>40</v>
      </c>
      <c r="C14" t="str">
        <f t="shared" si="3"/>
        <v>Frakes, Jack</v>
      </c>
      <c r="D14" s="26">
        <v>1</v>
      </c>
      <c r="E14" s="26">
        <v>0</v>
      </c>
      <c r="F14" s="26">
        <v>1</v>
      </c>
      <c r="G14" s="1">
        <f t="shared" si="4"/>
        <v>1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6</v>
      </c>
      <c r="P14" s="26">
        <v>6</v>
      </c>
      <c r="Q14" s="27">
        <f t="shared" si="5"/>
        <v>1</v>
      </c>
      <c r="R14" s="26">
        <v>0</v>
      </c>
      <c r="S14" s="3">
        <f t="shared" si="0"/>
        <v>1</v>
      </c>
      <c r="T14" s="3">
        <f t="shared" si="1"/>
        <v>1</v>
      </c>
      <c r="U14" s="3">
        <f t="shared" si="2"/>
        <v>1</v>
      </c>
    </row>
    <row r="15" spans="1:21" x14ac:dyDescent="0.25">
      <c r="A15" s="11" t="s">
        <v>159</v>
      </c>
      <c r="B15" t="s">
        <v>173</v>
      </c>
      <c r="C15" t="str">
        <f t="shared" si="3"/>
        <v>Paguada, Rossel</v>
      </c>
      <c r="D15" s="26">
        <v>1</v>
      </c>
      <c r="E15" s="26">
        <v>0</v>
      </c>
      <c r="F15" s="26">
        <v>0</v>
      </c>
      <c r="G15" s="1">
        <f t="shared" si="4"/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1</v>
      </c>
      <c r="O15" s="26">
        <v>0</v>
      </c>
      <c r="P15" s="26">
        <v>0</v>
      </c>
      <c r="Q15" s="27" t="e">
        <f t="shared" si="5"/>
        <v>#DIV/0!</v>
      </c>
      <c r="R15" s="26">
        <v>0</v>
      </c>
      <c r="S15" s="3">
        <f t="shared" si="0"/>
        <v>0</v>
      </c>
      <c r="T15" s="3">
        <f t="shared" si="1"/>
        <v>0</v>
      </c>
      <c r="U15" s="3">
        <f t="shared" si="2"/>
        <v>0</v>
      </c>
    </row>
    <row r="16" spans="1:21" x14ac:dyDescent="0.25">
      <c r="A16" s="11" t="s">
        <v>165</v>
      </c>
      <c r="B16" t="s">
        <v>105</v>
      </c>
      <c r="C16" t="str">
        <f t="shared" si="3"/>
        <v>Dildine, Nick</v>
      </c>
      <c r="D16" s="26">
        <v>2</v>
      </c>
      <c r="E16" s="26">
        <v>0</v>
      </c>
      <c r="F16" s="26">
        <v>0</v>
      </c>
      <c r="G16" s="1">
        <f t="shared" si="4"/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2</v>
      </c>
      <c r="O16" s="26">
        <v>0</v>
      </c>
      <c r="P16" s="26">
        <v>0</v>
      </c>
      <c r="Q16" s="27" t="e">
        <f t="shared" si="5"/>
        <v>#DIV/0!</v>
      </c>
      <c r="R16" s="26">
        <v>0</v>
      </c>
      <c r="S16" s="3">
        <f t="shared" si="0"/>
        <v>0</v>
      </c>
      <c r="T16" s="3">
        <f t="shared" si="1"/>
        <v>0</v>
      </c>
      <c r="U16" s="3">
        <f t="shared" si="2"/>
        <v>0</v>
      </c>
    </row>
    <row r="17" spans="1:21" s="4" customFormat="1" x14ac:dyDescent="0.25">
      <c r="A17" s="2" t="str">
        <f>'2013'!A20</f>
        <v>Totals</v>
      </c>
      <c r="D17" s="12">
        <f>SUM(D3:D16)</f>
        <v>1132</v>
      </c>
      <c r="E17" s="12">
        <f t="shared" ref="E17:G17" si="6">SUM(E3:E16)</f>
        <v>261</v>
      </c>
      <c r="F17" s="12">
        <f t="shared" si="6"/>
        <v>357</v>
      </c>
      <c r="G17" s="12">
        <f t="shared" si="6"/>
        <v>232</v>
      </c>
      <c r="H17" s="12">
        <f t="shared" ref="H17:P17" si="7">SUM(H3:H16)</f>
        <v>91</v>
      </c>
      <c r="I17" s="12">
        <f t="shared" si="7"/>
        <v>6</v>
      </c>
      <c r="J17" s="12">
        <f t="shared" si="7"/>
        <v>28</v>
      </c>
      <c r="K17" s="12">
        <f t="shared" si="7"/>
        <v>219</v>
      </c>
      <c r="L17" s="12">
        <f t="shared" si="7"/>
        <v>27</v>
      </c>
      <c r="M17" s="12">
        <f t="shared" si="7"/>
        <v>178</v>
      </c>
      <c r="N17" s="12">
        <f t="shared" si="7"/>
        <v>260</v>
      </c>
      <c r="O17" s="12">
        <f t="shared" si="7"/>
        <v>46</v>
      </c>
      <c r="P17" s="12">
        <f t="shared" si="7"/>
        <v>52</v>
      </c>
      <c r="Q17" s="28">
        <f t="shared" si="5"/>
        <v>0.88461538461538458</v>
      </c>
      <c r="R17" s="12">
        <f>SUM(R3:R16)</f>
        <v>15</v>
      </c>
      <c r="S17" s="19">
        <f t="shared" si="0"/>
        <v>0.41509433962264153</v>
      </c>
      <c r="T17" s="19">
        <f t="shared" si="1"/>
        <v>0.48056537102473496</v>
      </c>
      <c r="U17" s="19">
        <f t="shared" si="2"/>
        <v>0.31537102473498235</v>
      </c>
    </row>
    <row r="18" spans="1:21" x14ac:dyDescent="0.25">
      <c r="A18" s="11"/>
    </row>
    <row r="19" spans="1:21" ht="18.75" x14ac:dyDescent="0.3">
      <c r="A19" s="14" t="str">
        <f>'2013'!A22</f>
        <v>Pitching</v>
      </c>
      <c r="D19" s="12" t="s">
        <v>69</v>
      </c>
      <c r="E19" s="12" t="s">
        <v>70</v>
      </c>
      <c r="F19" s="12" t="s">
        <v>71</v>
      </c>
      <c r="G19" s="12" t="s">
        <v>72</v>
      </c>
      <c r="H19" s="12" t="s">
        <v>73</v>
      </c>
      <c r="I19" s="12" t="s">
        <v>74</v>
      </c>
      <c r="J19" s="12" t="s">
        <v>75</v>
      </c>
      <c r="K19" s="12" t="s">
        <v>76</v>
      </c>
      <c r="L19" s="12" t="s">
        <v>82</v>
      </c>
      <c r="M19" s="12" t="s">
        <v>77</v>
      </c>
      <c r="N19" s="12" t="s">
        <v>57</v>
      </c>
      <c r="O19" s="12" t="s">
        <v>78</v>
      </c>
      <c r="P19" s="12" t="s">
        <v>79</v>
      </c>
      <c r="Q19" s="12" t="s">
        <v>80</v>
      </c>
      <c r="R19" s="12" t="s">
        <v>81</v>
      </c>
      <c r="S19" s="1"/>
    </row>
    <row r="20" spans="1:21" x14ac:dyDescent="0.25">
      <c r="A20" s="11" t="s">
        <v>161</v>
      </c>
      <c r="B20" t="s">
        <v>171</v>
      </c>
      <c r="C20" t="str">
        <f t="shared" ref="C20:C29" si="8">+A20&amp;", "&amp;B20</f>
        <v>Alberhasky, Connor</v>
      </c>
      <c r="D20" s="26">
        <v>8</v>
      </c>
      <c r="E20" s="1">
        <v>12</v>
      </c>
      <c r="F20" s="13">
        <v>6</v>
      </c>
      <c r="G20" s="13">
        <v>3</v>
      </c>
      <c r="H20" s="30">
        <v>59.666666666666664</v>
      </c>
      <c r="I20" s="1">
        <v>3</v>
      </c>
      <c r="J20" s="1">
        <v>43</v>
      </c>
      <c r="K20" s="1">
        <v>28</v>
      </c>
      <c r="L20" s="1">
        <v>17</v>
      </c>
      <c r="M20" s="8">
        <f>(L20/H20)*7</f>
        <v>1.9944134078212292</v>
      </c>
      <c r="N20" s="1">
        <v>16</v>
      </c>
      <c r="O20" s="1">
        <v>3</v>
      </c>
      <c r="P20" s="1">
        <v>82</v>
      </c>
      <c r="Q20" s="1">
        <v>247</v>
      </c>
      <c r="R20" s="3">
        <f>J20/Q20</f>
        <v>0.17408906882591094</v>
      </c>
    </row>
    <row r="21" spans="1:21" x14ac:dyDescent="0.25">
      <c r="A21" s="11" t="s">
        <v>134</v>
      </c>
      <c r="B21" t="s">
        <v>42</v>
      </c>
      <c r="C21" t="str">
        <f t="shared" si="8"/>
        <v>Mrstik, Sam</v>
      </c>
      <c r="D21" s="1">
        <v>7</v>
      </c>
      <c r="E21" s="1">
        <v>9</v>
      </c>
      <c r="F21" s="13">
        <v>4</v>
      </c>
      <c r="G21" s="13">
        <v>5</v>
      </c>
      <c r="H21" s="30">
        <v>46.666666666666664</v>
      </c>
      <c r="I21" s="1">
        <v>0</v>
      </c>
      <c r="J21" s="1">
        <v>68</v>
      </c>
      <c r="K21" s="1">
        <v>38</v>
      </c>
      <c r="L21" s="1">
        <v>28</v>
      </c>
      <c r="M21" s="8">
        <f t="shared" ref="M21:M30" si="9">(L21/H21)*7</f>
        <v>4.2</v>
      </c>
      <c r="N21" s="1">
        <v>10</v>
      </c>
      <c r="O21" s="1">
        <v>4</v>
      </c>
      <c r="P21" s="1">
        <v>32</v>
      </c>
      <c r="Q21" s="1">
        <v>225</v>
      </c>
      <c r="R21" s="3">
        <f t="shared" ref="R21:R30" si="10">J21/Q21</f>
        <v>0.30222222222222223</v>
      </c>
    </row>
    <row r="22" spans="1:21" x14ac:dyDescent="0.25">
      <c r="A22" s="11" t="s">
        <v>160</v>
      </c>
      <c r="B22" t="s">
        <v>170</v>
      </c>
      <c r="C22" t="str">
        <f t="shared" si="8"/>
        <v>Hamm, Brent</v>
      </c>
      <c r="D22" s="1">
        <v>8</v>
      </c>
      <c r="E22" s="1">
        <v>9</v>
      </c>
      <c r="F22" s="13">
        <v>2</v>
      </c>
      <c r="G22" s="13">
        <v>6</v>
      </c>
      <c r="H22" s="30">
        <v>39.666666666666664</v>
      </c>
      <c r="I22" s="1">
        <v>0</v>
      </c>
      <c r="J22" s="1">
        <v>59</v>
      </c>
      <c r="K22" s="1">
        <v>55</v>
      </c>
      <c r="L22" s="1">
        <v>38</v>
      </c>
      <c r="M22" s="8">
        <f t="shared" si="9"/>
        <v>6.7058823529411766</v>
      </c>
      <c r="N22" s="1">
        <v>28</v>
      </c>
      <c r="O22" s="1">
        <v>3</v>
      </c>
      <c r="P22" s="1">
        <v>15</v>
      </c>
      <c r="Q22" s="1">
        <v>204</v>
      </c>
      <c r="R22" s="3">
        <f t="shared" si="10"/>
        <v>0.28921568627450983</v>
      </c>
    </row>
    <row r="23" spans="1:21" x14ac:dyDescent="0.25">
      <c r="A23" s="11" t="s">
        <v>162</v>
      </c>
      <c r="B23" t="s">
        <v>172</v>
      </c>
      <c r="C23" t="str">
        <f t="shared" si="8"/>
        <v>Prybil, Adam</v>
      </c>
      <c r="D23" s="1">
        <v>7</v>
      </c>
      <c r="E23" s="1">
        <v>8</v>
      </c>
      <c r="F23" s="13">
        <v>1</v>
      </c>
      <c r="G23" s="13">
        <v>4</v>
      </c>
      <c r="H23" s="30">
        <v>36.666666666666664</v>
      </c>
      <c r="I23" s="1">
        <v>0</v>
      </c>
      <c r="J23" s="1">
        <v>31</v>
      </c>
      <c r="K23" s="1">
        <v>30</v>
      </c>
      <c r="L23" s="1">
        <v>18</v>
      </c>
      <c r="M23" s="8">
        <f t="shared" si="9"/>
        <v>3.4363636363636365</v>
      </c>
      <c r="N23" s="1">
        <v>18</v>
      </c>
      <c r="O23" s="1">
        <v>0</v>
      </c>
      <c r="P23" s="1">
        <v>19</v>
      </c>
      <c r="Q23" s="1">
        <v>170</v>
      </c>
      <c r="R23" s="3">
        <f t="shared" si="10"/>
        <v>0.18235294117647058</v>
      </c>
    </row>
    <row r="24" spans="1:21" x14ac:dyDescent="0.25">
      <c r="A24" s="11" t="s">
        <v>155</v>
      </c>
      <c r="B24" t="s">
        <v>120</v>
      </c>
      <c r="C24" t="str">
        <f t="shared" si="8"/>
        <v>Duncan, Ryan</v>
      </c>
      <c r="D24" s="1">
        <v>1</v>
      </c>
      <c r="E24" s="1">
        <v>14</v>
      </c>
      <c r="F24" s="13">
        <v>2</v>
      </c>
      <c r="G24" s="13">
        <v>1</v>
      </c>
      <c r="H24" s="1">
        <v>32</v>
      </c>
      <c r="I24" s="1">
        <v>3</v>
      </c>
      <c r="J24" s="1">
        <v>38</v>
      </c>
      <c r="K24" s="1">
        <v>21</v>
      </c>
      <c r="L24" s="1">
        <v>19</v>
      </c>
      <c r="M24" s="8">
        <f t="shared" si="9"/>
        <v>4.15625</v>
      </c>
      <c r="N24" s="1">
        <v>8</v>
      </c>
      <c r="O24" s="1">
        <v>4</v>
      </c>
      <c r="P24" s="1">
        <v>35</v>
      </c>
      <c r="Q24" s="1">
        <v>145</v>
      </c>
      <c r="R24" s="3">
        <f t="shared" si="10"/>
        <v>0.2620689655172414</v>
      </c>
    </row>
    <row r="25" spans="1:21" x14ac:dyDescent="0.25">
      <c r="A25" s="11" t="s">
        <v>163</v>
      </c>
      <c r="B25" t="s">
        <v>176</v>
      </c>
      <c r="C25" t="str">
        <f t="shared" si="8"/>
        <v>Hartley, John</v>
      </c>
      <c r="D25" s="1">
        <v>5</v>
      </c>
      <c r="E25" s="1">
        <v>6</v>
      </c>
      <c r="F25" s="13">
        <v>1</v>
      </c>
      <c r="G25" s="13">
        <v>3</v>
      </c>
      <c r="H25" s="30">
        <v>21.333333333333332</v>
      </c>
      <c r="I25" s="1">
        <v>0</v>
      </c>
      <c r="J25" s="1">
        <v>44</v>
      </c>
      <c r="K25" s="1">
        <v>37</v>
      </c>
      <c r="L25" s="1">
        <v>27</v>
      </c>
      <c r="M25" s="8">
        <f t="shared" si="9"/>
        <v>8.859375</v>
      </c>
      <c r="N25" s="1">
        <v>10</v>
      </c>
      <c r="O25" s="1">
        <v>1</v>
      </c>
      <c r="P25" s="1">
        <v>17</v>
      </c>
      <c r="Q25" s="1">
        <v>124</v>
      </c>
      <c r="R25" s="3">
        <f t="shared" si="10"/>
        <v>0.35483870967741937</v>
      </c>
    </row>
    <row r="26" spans="1:21" x14ac:dyDescent="0.25">
      <c r="A26" s="11" t="s">
        <v>136</v>
      </c>
      <c r="B26" t="s">
        <v>148</v>
      </c>
      <c r="C26" t="str">
        <f t="shared" si="8"/>
        <v>Stika, Tyler</v>
      </c>
      <c r="D26" s="1">
        <v>1</v>
      </c>
      <c r="E26" s="1">
        <v>4</v>
      </c>
      <c r="F26" s="13">
        <v>3</v>
      </c>
      <c r="G26" s="13">
        <v>0</v>
      </c>
      <c r="H26" s="30">
        <v>13.666666666666666</v>
      </c>
      <c r="I26" s="1">
        <v>0</v>
      </c>
      <c r="J26" s="1">
        <v>21</v>
      </c>
      <c r="K26" s="1">
        <v>19</v>
      </c>
      <c r="L26" s="1">
        <v>15</v>
      </c>
      <c r="M26" s="8">
        <f t="shared" si="9"/>
        <v>7.6829268292682933</v>
      </c>
      <c r="N26" s="1">
        <v>12</v>
      </c>
      <c r="O26" s="1">
        <v>0</v>
      </c>
      <c r="P26" s="1">
        <v>6</v>
      </c>
      <c r="Q26" s="1">
        <v>79</v>
      </c>
      <c r="R26" s="3">
        <f t="shared" si="10"/>
        <v>0.26582278481012656</v>
      </c>
    </row>
    <row r="27" spans="1:21" x14ac:dyDescent="0.25">
      <c r="A27" s="11" t="s">
        <v>133</v>
      </c>
      <c r="B27" t="s">
        <v>146</v>
      </c>
      <c r="C27" t="str">
        <f t="shared" si="8"/>
        <v>Wieland, Mitch</v>
      </c>
      <c r="D27" s="1">
        <v>0</v>
      </c>
      <c r="E27" s="1">
        <v>4</v>
      </c>
      <c r="F27" s="13">
        <v>0</v>
      </c>
      <c r="G27" s="13">
        <v>0</v>
      </c>
      <c r="H27" s="1">
        <v>8</v>
      </c>
      <c r="I27" s="1">
        <v>0</v>
      </c>
      <c r="J27" s="1">
        <v>8</v>
      </c>
      <c r="K27" s="1">
        <v>4</v>
      </c>
      <c r="L27" s="1">
        <v>2</v>
      </c>
      <c r="M27" s="8">
        <f t="shared" si="9"/>
        <v>1.75</v>
      </c>
      <c r="N27" s="1">
        <v>0</v>
      </c>
      <c r="O27" s="1">
        <v>0</v>
      </c>
      <c r="P27" s="1">
        <v>3</v>
      </c>
      <c r="Q27" s="1">
        <v>34</v>
      </c>
      <c r="R27" s="3">
        <f t="shared" si="10"/>
        <v>0.23529411764705882</v>
      </c>
    </row>
    <row r="28" spans="1:21" x14ac:dyDescent="0.25">
      <c r="A28" s="11" t="s">
        <v>166</v>
      </c>
      <c r="B28" t="s">
        <v>151</v>
      </c>
      <c r="C28" t="str">
        <f t="shared" si="8"/>
        <v>Winegarden, Nate</v>
      </c>
      <c r="D28" s="1">
        <v>2</v>
      </c>
      <c r="E28" s="1">
        <v>2</v>
      </c>
      <c r="F28" s="13">
        <v>1</v>
      </c>
      <c r="G28" s="13">
        <v>0</v>
      </c>
      <c r="H28" s="1">
        <v>7</v>
      </c>
      <c r="I28" s="1">
        <v>0</v>
      </c>
      <c r="J28" s="1">
        <v>11</v>
      </c>
      <c r="K28" s="1">
        <v>10</v>
      </c>
      <c r="L28" s="1">
        <v>7</v>
      </c>
      <c r="M28" s="8">
        <f t="shared" si="9"/>
        <v>7</v>
      </c>
      <c r="N28" s="1">
        <v>5</v>
      </c>
      <c r="O28" s="1">
        <v>0</v>
      </c>
      <c r="P28" s="1">
        <v>3</v>
      </c>
      <c r="Q28" s="1">
        <v>39</v>
      </c>
      <c r="R28" s="3">
        <f t="shared" si="10"/>
        <v>0.28205128205128205</v>
      </c>
    </row>
    <row r="29" spans="1:21" x14ac:dyDescent="0.25">
      <c r="A29" s="11" t="s">
        <v>138</v>
      </c>
      <c r="B29" t="s">
        <v>128</v>
      </c>
      <c r="C29" t="str">
        <f t="shared" si="8"/>
        <v>Simpson, Grant</v>
      </c>
      <c r="D29" s="1">
        <v>1</v>
      </c>
      <c r="E29" s="1">
        <v>3</v>
      </c>
      <c r="F29" s="13">
        <v>0</v>
      </c>
      <c r="G29" s="13">
        <v>0</v>
      </c>
      <c r="H29" s="1">
        <v>4</v>
      </c>
      <c r="I29" s="1">
        <v>0</v>
      </c>
      <c r="J29" s="1">
        <v>14</v>
      </c>
      <c r="K29" s="1">
        <v>18</v>
      </c>
      <c r="L29" s="1">
        <v>13</v>
      </c>
      <c r="M29" s="8">
        <f t="shared" si="9"/>
        <v>22.75</v>
      </c>
      <c r="N29" s="1">
        <v>2</v>
      </c>
      <c r="O29" s="1">
        <v>3</v>
      </c>
      <c r="P29" s="1">
        <v>1</v>
      </c>
      <c r="Q29" s="1">
        <v>42</v>
      </c>
      <c r="R29" s="3">
        <f t="shared" si="10"/>
        <v>0.33333333333333331</v>
      </c>
    </row>
    <row r="30" spans="1:21" s="4" customFormat="1" x14ac:dyDescent="0.25">
      <c r="A30" s="2" t="str">
        <f>'2013'!A35</f>
        <v>Totals</v>
      </c>
      <c r="D30" s="12">
        <f>SUM(D20:D29)</f>
        <v>40</v>
      </c>
      <c r="E30" s="12">
        <f t="shared" ref="E30:L30" si="11">SUM(E20:E29)</f>
        <v>71</v>
      </c>
      <c r="F30" s="12">
        <f t="shared" si="11"/>
        <v>20</v>
      </c>
      <c r="G30" s="12">
        <f t="shared" si="11"/>
        <v>22</v>
      </c>
      <c r="H30" s="31">
        <f t="shared" si="11"/>
        <v>268.66666666666663</v>
      </c>
      <c r="I30" s="12">
        <f t="shared" si="11"/>
        <v>6</v>
      </c>
      <c r="J30" s="12">
        <f t="shared" si="11"/>
        <v>337</v>
      </c>
      <c r="K30" s="12">
        <f t="shared" si="11"/>
        <v>260</v>
      </c>
      <c r="L30" s="12">
        <f t="shared" si="11"/>
        <v>184</v>
      </c>
      <c r="M30" s="20">
        <f t="shared" si="9"/>
        <v>4.7940446650124082</v>
      </c>
      <c r="N30" s="12">
        <f t="shared" ref="N30:Q30" si="12">SUM(N20:N29)</f>
        <v>109</v>
      </c>
      <c r="O30" s="12">
        <f t="shared" si="12"/>
        <v>18</v>
      </c>
      <c r="P30" s="12">
        <f t="shared" si="12"/>
        <v>213</v>
      </c>
      <c r="Q30" s="12">
        <f t="shared" si="12"/>
        <v>1309</v>
      </c>
      <c r="R30" s="19">
        <f t="shared" si="10"/>
        <v>0.25744843391902217</v>
      </c>
    </row>
    <row r="31" spans="1:21" x14ac:dyDescent="0.25">
      <c r="A31" s="11"/>
    </row>
    <row r="32" spans="1:21" ht="45.75" x14ac:dyDescent="0.3">
      <c r="A32" s="14" t="str">
        <f>'2013'!A37</f>
        <v>Fielding</v>
      </c>
      <c r="D32" s="1" t="str">
        <f>'2013'!D37</f>
        <v>A</v>
      </c>
      <c r="E32" s="1" t="str">
        <f>'2013'!E37</f>
        <v>PO</v>
      </c>
      <c r="F32" s="1" t="str">
        <f>'2013'!F37</f>
        <v>E</v>
      </c>
      <c r="G32" s="1" t="str">
        <f>'2013'!G37</f>
        <v xml:space="preserve">C </v>
      </c>
      <c r="H32" s="1" t="str">
        <f>'2013'!H37</f>
        <v>F%</v>
      </c>
      <c r="I32" s="1" t="str">
        <f>'2013'!I37</f>
        <v>CS</v>
      </c>
      <c r="J32" s="1" t="str">
        <f>'2013'!J37</f>
        <v>SBA</v>
      </c>
      <c r="K32" s="32" t="str">
        <f>'2013'!K37</f>
        <v>% Thrown Out</v>
      </c>
      <c r="L32" s="1"/>
      <c r="M32" s="1"/>
      <c r="N32" s="1"/>
      <c r="O32" s="1"/>
      <c r="P32" s="1"/>
      <c r="Q32" s="1"/>
    </row>
    <row r="33" spans="1:11" x14ac:dyDescent="0.25">
      <c r="A33" s="11" t="s">
        <v>135</v>
      </c>
      <c r="B33" t="s">
        <v>147</v>
      </c>
      <c r="C33" t="str">
        <f t="shared" ref="C33:C46" si="13">+A33&amp;", "&amp;B33</f>
        <v>Crosby, Josh</v>
      </c>
      <c r="D33" s="1">
        <v>1</v>
      </c>
      <c r="E33" s="1">
        <v>64</v>
      </c>
      <c r="F33" s="1">
        <v>1</v>
      </c>
      <c r="G33" s="1">
        <v>66</v>
      </c>
      <c r="H33" s="1">
        <v>0.98499999999999999</v>
      </c>
      <c r="I33" s="1">
        <v>0</v>
      </c>
      <c r="J33" s="1">
        <v>6</v>
      </c>
      <c r="K33" s="1"/>
    </row>
    <row r="34" spans="1:11" x14ac:dyDescent="0.25">
      <c r="A34" s="11" t="s">
        <v>162</v>
      </c>
      <c r="B34" t="s">
        <v>172</v>
      </c>
      <c r="C34" t="str">
        <f t="shared" si="13"/>
        <v>Prybil, Adam</v>
      </c>
      <c r="D34" s="1">
        <v>16</v>
      </c>
      <c r="E34" s="1">
        <v>216</v>
      </c>
      <c r="F34" s="1">
        <v>5</v>
      </c>
      <c r="G34" s="1">
        <v>237</v>
      </c>
      <c r="H34" s="1">
        <v>0.97899999999999998</v>
      </c>
      <c r="I34" s="1">
        <v>0</v>
      </c>
      <c r="J34" s="1">
        <v>0</v>
      </c>
      <c r="K34" s="1"/>
    </row>
    <row r="35" spans="1:11" x14ac:dyDescent="0.25">
      <c r="A35" s="11" t="s">
        <v>163</v>
      </c>
      <c r="B35" t="s">
        <v>176</v>
      </c>
      <c r="C35" t="str">
        <f t="shared" si="13"/>
        <v>Hartley, John</v>
      </c>
      <c r="D35" s="1">
        <v>5</v>
      </c>
      <c r="E35" s="1">
        <v>33</v>
      </c>
      <c r="F35" s="1">
        <v>1</v>
      </c>
      <c r="G35" s="1">
        <v>39</v>
      </c>
      <c r="H35" s="1">
        <v>0.97399999999999998</v>
      </c>
      <c r="I35" s="1">
        <v>0</v>
      </c>
      <c r="J35" s="1">
        <v>0</v>
      </c>
      <c r="K35" s="1"/>
    </row>
    <row r="36" spans="1:11" x14ac:dyDescent="0.25">
      <c r="A36" s="11" t="s">
        <v>136</v>
      </c>
      <c r="B36" t="s">
        <v>148</v>
      </c>
      <c r="C36" t="str">
        <f t="shared" si="13"/>
        <v>Stika, Tyler</v>
      </c>
      <c r="D36" s="1">
        <v>12</v>
      </c>
      <c r="E36" s="1">
        <v>165</v>
      </c>
      <c r="F36" s="1">
        <v>6</v>
      </c>
      <c r="G36" s="1">
        <v>183</v>
      </c>
      <c r="H36" s="1">
        <v>0.96699999999999997</v>
      </c>
      <c r="I36" s="1">
        <v>7</v>
      </c>
      <c r="J36" s="1">
        <v>29</v>
      </c>
      <c r="K36" s="9">
        <f>I36/(I36+J36)</f>
        <v>0.19444444444444445</v>
      </c>
    </row>
    <row r="37" spans="1:11" x14ac:dyDescent="0.25">
      <c r="A37" s="11" t="s">
        <v>133</v>
      </c>
      <c r="B37" t="s">
        <v>146</v>
      </c>
      <c r="C37" t="str">
        <f t="shared" si="13"/>
        <v>Wieland, Mitch</v>
      </c>
      <c r="D37" s="1">
        <v>37</v>
      </c>
      <c r="E37" s="1">
        <v>37</v>
      </c>
      <c r="F37" s="1">
        <v>4</v>
      </c>
      <c r="G37" s="1">
        <v>78</v>
      </c>
      <c r="H37" s="1">
        <v>0.94899999999999995</v>
      </c>
      <c r="I37" s="1">
        <v>0</v>
      </c>
      <c r="J37" s="1">
        <v>0</v>
      </c>
      <c r="K37" s="9"/>
    </row>
    <row r="38" spans="1:11" x14ac:dyDescent="0.25">
      <c r="A38" s="11" t="s">
        <v>155</v>
      </c>
      <c r="B38" t="s">
        <v>120</v>
      </c>
      <c r="C38" t="str">
        <f t="shared" si="13"/>
        <v>Duncan, Ryan</v>
      </c>
      <c r="D38" s="1">
        <v>5</v>
      </c>
      <c r="E38" s="1">
        <v>66</v>
      </c>
      <c r="F38" s="1">
        <v>5</v>
      </c>
      <c r="G38" s="1">
        <v>76</v>
      </c>
      <c r="H38" s="1">
        <v>0.93400000000000005</v>
      </c>
      <c r="I38" s="1">
        <v>0</v>
      </c>
      <c r="J38" s="1">
        <v>0</v>
      </c>
      <c r="K38" s="9"/>
    </row>
    <row r="39" spans="1:11" x14ac:dyDescent="0.25">
      <c r="A39" s="11" t="s">
        <v>160</v>
      </c>
      <c r="B39" t="s">
        <v>170</v>
      </c>
      <c r="C39" t="str">
        <f t="shared" si="13"/>
        <v>Hamm, Brent</v>
      </c>
      <c r="D39" s="1">
        <v>47</v>
      </c>
      <c r="E39" s="1">
        <v>59</v>
      </c>
      <c r="F39" s="1">
        <v>8</v>
      </c>
      <c r="G39" s="1">
        <v>114</v>
      </c>
      <c r="H39" s="1">
        <v>0.93</v>
      </c>
      <c r="I39" s="1">
        <v>2</v>
      </c>
      <c r="J39" s="1">
        <v>4</v>
      </c>
      <c r="K39" s="9">
        <f t="shared" ref="K39:K47" si="14">I39/(I39+J39)</f>
        <v>0.33333333333333331</v>
      </c>
    </row>
    <row r="40" spans="1:11" x14ac:dyDescent="0.25">
      <c r="A40" s="11" t="s">
        <v>164</v>
      </c>
      <c r="B40" t="s">
        <v>151</v>
      </c>
      <c r="C40" t="str">
        <f t="shared" si="13"/>
        <v>Wingarden, Nate</v>
      </c>
      <c r="D40" s="1">
        <v>1</v>
      </c>
      <c r="E40" s="1">
        <v>49</v>
      </c>
      <c r="F40" s="1">
        <v>4</v>
      </c>
      <c r="G40" s="1">
        <v>54</v>
      </c>
      <c r="H40" s="1">
        <v>0.92600000000000005</v>
      </c>
      <c r="I40" s="1">
        <v>0</v>
      </c>
      <c r="J40" s="1">
        <v>0</v>
      </c>
      <c r="K40" s="9"/>
    </row>
    <row r="41" spans="1:11" x14ac:dyDescent="0.25">
      <c r="A41" s="11" t="s">
        <v>141</v>
      </c>
      <c r="B41" t="s">
        <v>40</v>
      </c>
      <c r="C41" t="str">
        <f t="shared" si="13"/>
        <v>Frakes, Jack</v>
      </c>
      <c r="D41" s="1">
        <v>3</v>
      </c>
      <c r="E41" s="1">
        <v>5</v>
      </c>
      <c r="F41" s="1">
        <v>1</v>
      </c>
      <c r="G41" s="1">
        <v>9</v>
      </c>
      <c r="H41" s="1">
        <v>0.88900000000000001</v>
      </c>
      <c r="I41" s="1">
        <v>0</v>
      </c>
      <c r="J41" s="1">
        <v>0</v>
      </c>
      <c r="K41" s="9"/>
    </row>
    <row r="42" spans="1:11" x14ac:dyDescent="0.25">
      <c r="A42" s="11" t="s">
        <v>138</v>
      </c>
      <c r="B42" t="s">
        <v>128</v>
      </c>
      <c r="C42" t="str">
        <f t="shared" si="13"/>
        <v>Simpson, Grant</v>
      </c>
      <c r="D42" s="1">
        <v>17</v>
      </c>
      <c r="E42" s="1">
        <v>25</v>
      </c>
      <c r="F42" s="1">
        <v>6</v>
      </c>
      <c r="G42" s="1">
        <v>48</v>
      </c>
      <c r="H42" s="1">
        <v>0.875</v>
      </c>
      <c r="I42" s="1">
        <v>0</v>
      </c>
      <c r="J42" s="1">
        <v>0</v>
      </c>
      <c r="K42" s="9"/>
    </row>
    <row r="43" spans="1:11" x14ac:dyDescent="0.25">
      <c r="A43" s="11" t="s">
        <v>161</v>
      </c>
      <c r="B43" t="s">
        <v>171</v>
      </c>
      <c r="C43" t="str">
        <f t="shared" si="13"/>
        <v>Alberhasky, Connor</v>
      </c>
      <c r="D43" s="1">
        <v>80</v>
      </c>
      <c r="E43" s="1">
        <v>40</v>
      </c>
      <c r="F43" s="1">
        <v>22</v>
      </c>
      <c r="G43" s="1">
        <v>142</v>
      </c>
      <c r="H43" s="1">
        <v>0.84499999999999997</v>
      </c>
      <c r="I43" s="1">
        <v>0</v>
      </c>
      <c r="J43" s="1">
        <v>0</v>
      </c>
      <c r="K43" s="9"/>
    </row>
    <row r="44" spans="1:11" x14ac:dyDescent="0.25">
      <c r="A44" s="11" t="s">
        <v>134</v>
      </c>
      <c r="B44" t="s">
        <v>42</v>
      </c>
      <c r="C44" t="str">
        <f t="shared" si="13"/>
        <v>Mrstik, Sam</v>
      </c>
      <c r="D44" s="1">
        <v>52</v>
      </c>
      <c r="E44" s="1">
        <v>17</v>
      </c>
      <c r="F44" s="1">
        <v>15</v>
      </c>
      <c r="G44" s="1">
        <v>84</v>
      </c>
      <c r="H44" s="1">
        <v>0.82099999999999995</v>
      </c>
      <c r="I44" s="1">
        <v>0</v>
      </c>
      <c r="J44" s="1">
        <v>0</v>
      </c>
      <c r="K44" s="9"/>
    </row>
    <row r="45" spans="1:11" x14ac:dyDescent="0.25">
      <c r="A45" s="11" t="s">
        <v>167</v>
      </c>
      <c r="B45" t="s">
        <v>173</v>
      </c>
      <c r="C45" t="str">
        <f t="shared" si="13"/>
        <v>Paquada, Rossel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9"/>
    </row>
    <row r="46" spans="1:11" x14ac:dyDescent="0.25">
      <c r="A46" s="11" t="s">
        <v>165</v>
      </c>
      <c r="B46" t="s">
        <v>105</v>
      </c>
      <c r="C46" t="str">
        <f t="shared" si="13"/>
        <v>Dildine, Nick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9"/>
    </row>
    <row r="47" spans="1:11" s="4" customFormat="1" x14ac:dyDescent="0.25">
      <c r="A47" s="2" t="str">
        <f>'2013'!A55</f>
        <v>Totals</v>
      </c>
      <c r="D47" s="12">
        <f>SUM(D33:D46)</f>
        <v>276</v>
      </c>
      <c r="E47" s="12">
        <f t="shared" ref="E47:J47" si="15">SUM(E33:E46)</f>
        <v>776</v>
      </c>
      <c r="F47" s="12">
        <f t="shared" si="15"/>
        <v>78</v>
      </c>
      <c r="G47" s="12">
        <f t="shared" si="15"/>
        <v>1130</v>
      </c>
      <c r="H47" s="12">
        <f t="shared" si="15"/>
        <v>11.074</v>
      </c>
      <c r="I47" s="12">
        <f t="shared" si="15"/>
        <v>9</v>
      </c>
      <c r="J47" s="12">
        <f t="shared" si="15"/>
        <v>39</v>
      </c>
      <c r="K47" s="21">
        <f t="shared" si="14"/>
        <v>0.1875</v>
      </c>
    </row>
    <row r="48" spans="1:11" x14ac:dyDescent="0.25">
      <c r="A48" s="11"/>
    </row>
    <row r="49" spans="1:18" x14ac:dyDescent="0.25">
      <c r="A49" s="11"/>
    </row>
    <row r="51" spans="1:18" x14ac:dyDescent="0.25">
      <c r="A51" s="11"/>
    </row>
    <row r="52" spans="1:18" x14ac:dyDescent="0.25">
      <c r="A52" s="11"/>
    </row>
    <row r="53" spans="1:18" x14ac:dyDescent="0.25">
      <c r="A53" s="11"/>
    </row>
    <row r="54" spans="1:18" x14ac:dyDescent="0.25">
      <c r="P54" s="16"/>
      <c r="Q54" s="16"/>
      <c r="R54" s="16"/>
    </row>
    <row r="55" spans="1:18" x14ac:dyDescent="0.25">
      <c r="A55" s="15"/>
      <c r="Q55" s="16"/>
      <c r="R55" s="16"/>
    </row>
    <row r="56" spans="1:18" x14ac:dyDescent="0.25">
      <c r="A56" s="15"/>
      <c r="Q56" s="16"/>
      <c r="R56" s="16"/>
    </row>
    <row r="57" spans="1:18" x14ac:dyDescent="0.25">
      <c r="A57" s="15"/>
      <c r="Q57" s="16"/>
      <c r="R57" s="16"/>
    </row>
    <row r="58" spans="1:18" x14ac:dyDescent="0.25">
      <c r="A58" s="15"/>
      <c r="Q58" s="16"/>
      <c r="R58" s="16"/>
    </row>
    <row r="59" spans="1:18" x14ac:dyDescent="0.25">
      <c r="A59" s="15"/>
      <c r="Q59" s="16"/>
      <c r="R59" s="16"/>
    </row>
    <row r="60" spans="1:18" x14ac:dyDescent="0.25">
      <c r="A60" s="15"/>
      <c r="Q60" s="16"/>
      <c r="R60" s="16"/>
    </row>
    <row r="61" spans="1:18" x14ac:dyDescent="0.25">
      <c r="A61" s="15"/>
      <c r="Q61" s="16"/>
      <c r="R61" s="16"/>
    </row>
    <row r="62" spans="1:18" x14ac:dyDescent="0.25">
      <c r="A62" s="15"/>
      <c r="Q62" s="16"/>
      <c r="R62" s="16"/>
    </row>
    <row r="63" spans="1:18" x14ac:dyDescent="0.25">
      <c r="A63" s="15"/>
      <c r="Q63" s="16"/>
      <c r="R63" s="16"/>
    </row>
    <row r="64" spans="1:18" x14ac:dyDescent="0.25">
      <c r="A64" s="15"/>
      <c r="Q64" s="16"/>
      <c r="R64" s="16"/>
    </row>
    <row r="65" spans="1:18" x14ac:dyDescent="0.25">
      <c r="A65" s="15"/>
      <c r="P65" s="16"/>
      <c r="Q65" s="16"/>
      <c r="R65" s="16"/>
    </row>
    <row r="66" spans="1:18" x14ac:dyDescent="0.25">
      <c r="A66" s="15"/>
      <c r="P66" s="16"/>
      <c r="Q66" s="16"/>
      <c r="R66" s="16"/>
    </row>
    <row r="67" spans="1:18" x14ac:dyDescent="0.25">
      <c r="A67" s="15"/>
      <c r="P67" s="16"/>
      <c r="Q67" s="16"/>
      <c r="R67" s="16"/>
    </row>
    <row r="68" spans="1:18" x14ac:dyDescent="0.25">
      <c r="A68" s="17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</sheetData>
  <pageMargins left="0.7" right="0.7" top="0.75" bottom="0.75" header="0.3" footer="0.3"/>
  <pageSetup scale="5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55"/>
  <sheetViews>
    <sheetView workbookViewId="0"/>
  </sheetViews>
  <sheetFormatPr defaultRowHeight="15" x14ac:dyDescent="0.25"/>
  <cols>
    <col min="1" max="1" width="14.7109375" customWidth="1"/>
    <col min="2" max="2" width="10.140625" customWidth="1"/>
    <col min="3" max="3" width="18.5703125" bestFit="1" customWidth="1"/>
    <col min="4" max="20" width="9.140625" style="1"/>
  </cols>
  <sheetData>
    <row r="1" spans="1:21" x14ac:dyDescent="0.25">
      <c r="A1" s="2">
        <v>2010</v>
      </c>
      <c r="D1" s="4" t="s">
        <v>219</v>
      </c>
    </row>
    <row r="2" spans="1:21" ht="18.75" x14ac:dyDescent="0.3">
      <c r="A2" s="14" t="str">
        <f>'2013'!A2</f>
        <v>Hitting</v>
      </c>
      <c r="D2" s="12" t="str">
        <f>'2009'!D2</f>
        <v>AB</v>
      </c>
      <c r="E2" s="12" t="str">
        <f>'2009'!E2</f>
        <v>R</v>
      </c>
      <c r="F2" s="12" t="str">
        <f>'2009'!F2</f>
        <v>H</v>
      </c>
      <c r="G2" s="12" t="s">
        <v>426</v>
      </c>
      <c r="H2" s="12" t="str">
        <f>'2009'!H2</f>
        <v>2B</v>
      </c>
      <c r="I2" s="12" t="str">
        <f>'2009'!I2</f>
        <v>3B</v>
      </c>
      <c r="J2" s="12" t="str">
        <f>'2009'!J2</f>
        <v>HR</v>
      </c>
      <c r="K2" s="12" t="str">
        <f>'2009'!K2</f>
        <v>RBI</v>
      </c>
      <c r="L2" s="12" t="str">
        <f>'2009'!L2</f>
        <v>SAC</v>
      </c>
      <c r="M2" s="12" t="str">
        <f>'2009'!M2</f>
        <v>BB</v>
      </c>
      <c r="N2" s="12" t="str">
        <f>'2009'!N2</f>
        <v>SO</v>
      </c>
      <c r="O2" s="12" t="str">
        <f>'2009'!O2</f>
        <v>SB</v>
      </c>
      <c r="P2" s="12" t="str">
        <f>'2009'!P2</f>
        <v>SBA</v>
      </c>
      <c r="Q2" s="12" t="str">
        <f>'2009'!Q2</f>
        <v>SB %</v>
      </c>
      <c r="R2" s="12" t="str">
        <f>'2009'!R2</f>
        <v>HBP</v>
      </c>
      <c r="S2" s="12" t="str">
        <f>'2009'!S2</f>
        <v>OBP</v>
      </c>
      <c r="T2" s="12" t="str">
        <f>'2009'!T2</f>
        <v>SLG</v>
      </c>
      <c r="U2" s="12" t="str">
        <f>'2009'!U2</f>
        <v>AVG</v>
      </c>
    </row>
    <row r="3" spans="1:21" x14ac:dyDescent="0.25">
      <c r="A3" t="s">
        <v>134</v>
      </c>
      <c r="B3" t="s">
        <v>42</v>
      </c>
      <c r="C3" t="str">
        <f>+A3&amp;", "&amp;B3</f>
        <v>Mrstik, Sam</v>
      </c>
      <c r="D3" s="1">
        <v>125</v>
      </c>
      <c r="E3" s="1">
        <v>20</v>
      </c>
      <c r="F3" s="1">
        <v>46</v>
      </c>
      <c r="G3" s="1">
        <f>F3-H3-I3-J3</f>
        <v>41</v>
      </c>
      <c r="H3" s="1">
        <v>5</v>
      </c>
      <c r="I3" s="1">
        <v>0</v>
      </c>
      <c r="J3" s="1">
        <v>0</v>
      </c>
      <c r="K3" s="1">
        <v>23</v>
      </c>
      <c r="L3" s="1">
        <v>3</v>
      </c>
      <c r="M3" s="1">
        <v>4</v>
      </c>
      <c r="N3" s="1">
        <v>21</v>
      </c>
      <c r="O3" s="1">
        <v>1</v>
      </c>
      <c r="P3" s="36">
        <f>+O3</f>
        <v>1</v>
      </c>
      <c r="R3" s="1">
        <v>0</v>
      </c>
      <c r="S3" s="3">
        <f t="shared" ref="S3:S20" si="0">(M3+F3+R3)/(D3+M3+R3)</f>
        <v>0.38759689922480622</v>
      </c>
      <c r="T3" s="3">
        <f t="shared" ref="T3:T20" si="1">(F3+(H3*1)+(I3*2)+(J3*3))/D3</f>
        <v>0.40799999999999997</v>
      </c>
      <c r="U3" s="3">
        <f t="shared" ref="U3:U20" si="2">F3/D3</f>
        <v>0.36799999999999999</v>
      </c>
    </row>
    <row r="4" spans="1:21" x14ac:dyDescent="0.25">
      <c r="A4" t="s">
        <v>162</v>
      </c>
      <c r="B4" t="s">
        <v>172</v>
      </c>
      <c r="C4" t="str">
        <f t="shared" ref="C4:C19" si="3">+A4&amp;", "&amp;B4</f>
        <v>Prybil, Adam</v>
      </c>
      <c r="D4" s="1">
        <v>110</v>
      </c>
      <c r="E4" s="1">
        <v>30</v>
      </c>
      <c r="F4" s="1">
        <v>46</v>
      </c>
      <c r="G4" s="1">
        <f t="shared" ref="G4:G19" si="4">F4-H4-I4-J4</f>
        <v>21</v>
      </c>
      <c r="H4" s="1">
        <v>12</v>
      </c>
      <c r="I4" s="1">
        <v>0</v>
      </c>
      <c r="J4" s="1">
        <v>13</v>
      </c>
      <c r="K4" s="1">
        <v>33</v>
      </c>
      <c r="L4" s="1">
        <v>3</v>
      </c>
      <c r="M4" s="1">
        <v>24</v>
      </c>
      <c r="N4" s="1">
        <v>16</v>
      </c>
      <c r="O4" s="1">
        <v>0</v>
      </c>
      <c r="P4" s="36">
        <f t="shared" ref="P4:P19" si="5">+O4</f>
        <v>0</v>
      </c>
      <c r="R4" s="1">
        <v>1</v>
      </c>
      <c r="S4" s="3">
        <f t="shared" si="0"/>
        <v>0.52592592592592591</v>
      </c>
      <c r="T4" s="3">
        <f t="shared" si="1"/>
        <v>0.88181818181818183</v>
      </c>
      <c r="U4" s="3">
        <f t="shared" si="2"/>
        <v>0.41818181818181815</v>
      </c>
    </row>
    <row r="5" spans="1:21" x14ac:dyDescent="0.25">
      <c r="A5" t="s">
        <v>177</v>
      </c>
      <c r="B5" t="s">
        <v>186</v>
      </c>
      <c r="C5" t="str">
        <f t="shared" si="3"/>
        <v>Yoder, Derek</v>
      </c>
      <c r="D5" s="1">
        <v>111</v>
      </c>
      <c r="E5" s="1">
        <v>25</v>
      </c>
      <c r="F5" s="1">
        <v>45</v>
      </c>
      <c r="G5" s="1">
        <f t="shared" si="4"/>
        <v>30</v>
      </c>
      <c r="H5" s="1">
        <v>14</v>
      </c>
      <c r="I5" s="1">
        <v>0</v>
      </c>
      <c r="J5" s="1">
        <v>1</v>
      </c>
      <c r="K5" s="1">
        <v>17</v>
      </c>
      <c r="L5" s="1">
        <v>3</v>
      </c>
      <c r="M5" s="1">
        <v>14</v>
      </c>
      <c r="N5" s="1">
        <v>15</v>
      </c>
      <c r="O5" s="1">
        <v>1</v>
      </c>
      <c r="P5" s="36">
        <f t="shared" si="5"/>
        <v>1</v>
      </c>
      <c r="R5" s="1">
        <v>2</v>
      </c>
      <c r="S5" s="3">
        <f t="shared" si="0"/>
        <v>0.48031496062992124</v>
      </c>
      <c r="T5" s="3">
        <f t="shared" si="1"/>
        <v>0.55855855855855852</v>
      </c>
      <c r="U5" s="3">
        <f t="shared" si="2"/>
        <v>0.40540540540540543</v>
      </c>
    </row>
    <row r="6" spans="1:21" x14ac:dyDescent="0.25">
      <c r="A6" t="s">
        <v>161</v>
      </c>
      <c r="B6" t="s">
        <v>171</v>
      </c>
      <c r="C6" t="str">
        <f t="shared" si="3"/>
        <v>Alberhasky, Connor</v>
      </c>
      <c r="D6" s="1">
        <v>117</v>
      </c>
      <c r="E6" s="1">
        <v>25</v>
      </c>
      <c r="F6" s="1">
        <v>44</v>
      </c>
      <c r="G6" s="1">
        <f t="shared" si="4"/>
        <v>30</v>
      </c>
      <c r="H6" s="1">
        <v>11</v>
      </c>
      <c r="I6" s="1">
        <v>0</v>
      </c>
      <c r="J6" s="1">
        <v>3</v>
      </c>
      <c r="K6" s="1">
        <v>16</v>
      </c>
      <c r="L6" s="1">
        <v>0</v>
      </c>
      <c r="M6" s="1">
        <v>17</v>
      </c>
      <c r="N6" s="1">
        <v>28</v>
      </c>
      <c r="O6" s="1">
        <v>6</v>
      </c>
      <c r="P6" s="36">
        <f t="shared" si="5"/>
        <v>6</v>
      </c>
      <c r="R6" s="1">
        <v>1</v>
      </c>
      <c r="S6" s="3">
        <f t="shared" si="0"/>
        <v>0.45925925925925926</v>
      </c>
      <c r="T6" s="3">
        <f t="shared" si="1"/>
        <v>0.54700854700854706</v>
      </c>
      <c r="U6" s="3">
        <f t="shared" si="2"/>
        <v>0.37606837606837606</v>
      </c>
    </row>
    <row r="7" spans="1:21" x14ac:dyDescent="0.25">
      <c r="A7" t="s">
        <v>135</v>
      </c>
      <c r="B7" t="s">
        <v>147</v>
      </c>
      <c r="C7" t="str">
        <f t="shared" si="3"/>
        <v>Crosby, Josh</v>
      </c>
      <c r="D7" s="1">
        <v>110</v>
      </c>
      <c r="E7" s="1">
        <v>21</v>
      </c>
      <c r="F7" s="1">
        <v>39</v>
      </c>
      <c r="G7" s="1">
        <f t="shared" si="4"/>
        <v>17</v>
      </c>
      <c r="H7" s="1">
        <v>19</v>
      </c>
      <c r="I7" s="1">
        <v>0</v>
      </c>
      <c r="J7" s="1">
        <v>3</v>
      </c>
      <c r="K7" s="1">
        <v>23</v>
      </c>
      <c r="L7" s="1">
        <v>1</v>
      </c>
      <c r="M7" s="1">
        <v>4</v>
      </c>
      <c r="N7" s="1">
        <v>24</v>
      </c>
      <c r="O7" s="1">
        <v>0</v>
      </c>
      <c r="P7" s="36">
        <f t="shared" si="5"/>
        <v>0</v>
      </c>
      <c r="R7" s="1">
        <v>2</v>
      </c>
      <c r="S7" s="3">
        <f t="shared" si="0"/>
        <v>0.38793103448275862</v>
      </c>
      <c r="T7" s="3">
        <f t="shared" si="1"/>
        <v>0.60909090909090913</v>
      </c>
      <c r="U7" s="3">
        <f t="shared" si="2"/>
        <v>0.35454545454545455</v>
      </c>
    </row>
    <row r="8" spans="1:21" x14ac:dyDescent="0.25">
      <c r="A8" t="s">
        <v>178</v>
      </c>
      <c r="B8" t="s">
        <v>187</v>
      </c>
      <c r="C8" t="str">
        <f t="shared" si="3"/>
        <v>Tholen, Tucker</v>
      </c>
      <c r="D8" s="1">
        <v>105</v>
      </c>
      <c r="E8" s="1">
        <v>15</v>
      </c>
      <c r="F8" s="1">
        <v>30</v>
      </c>
      <c r="G8" s="1">
        <f t="shared" si="4"/>
        <v>20</v>
      </c>
      <c r="H8" s="1">
        <v>8</v>
      </c>
      <c r="I8" s="1">
        <v>0</v>
      </c>
      <c r="J8" s="1">
        <v>2</v>
      </c>
      <c r="K8" s="1">
        <v>26</v>
      </c>
      <c r="L8" s="1">
        <v>4</v>
      </c>
      <c r="M8" s="1">
        <v>16</v>
      </c>
      <c r="N8" s="1">
        <v>26</v>
      </c>
      <c r="O8" s="1">
        <v>2</v>
      </c>
      <c r="P8" s="36">
        <f t="shared" si="5"/>
        <v>2</v>
      </c>
      <c r="R8" s="1">
        <v>0</v>
      </c>
      <c r="S8" s="3">
        <f t="shared" si="0"/>
        <v>0.38016528925619836</v>
      </c>
      <c r="T8" s="3">
        <f t="shared" si="1"/>
        <v>0.41904761904761906</v>
      </c>
      <c r="U8" s="3">
        <f t="shared" si="2"/>
        <v>0.2857142857142857</v>
      </c>
    </row>
    <row r="9" spans="1:21" x14ac:dyDescent="0.25">
      <c r="A9" t="s">
        <v>179</v>
      </c>
      <c r="B9" t="s">
        <v>188</v>
      </c>
      <c r="C9" t="str">
        <f t="shared" si="3"/>
        <v>Ritter, Tim</v>
      </c>
      <c r="D9" s="1">
        <v>84</v>
      </c>
      <c r="E9" s="1">
        <v>13</v>
      </c>
      <c r="F9" s="1">
        <v>21</v>
      </c>
      <c r="G9" s="1">
        <f t="shared" si="4"/>
        <v>18</v>
      </c>
      <c r="H9" s="1">
        <v>2</v>
      </c>
      <c r="I9" s="1">
        <v>1</v>
      </c>
      <c r="J9" s="1">
        <v>0</v>
      </c>
      <c r="K9" s="1">
        <v>5</v>
      </c>
      <c r="L9" s="1">
        <v>5</v>
      </c>
      <c r="M9" s="1">
        <v>11</v>
      </c>
      <c r="N9" s="1">
        <v>19</v>
      </c>
      <c r="O9" s="1">
        <v>9</v>
      </c>
      <c r="P9" s="36">
        <f t="shared" si="5"/>
        <v>9</v>
      </c>
      <c r="R9" s="1">
        <v>1</v>
      </c>
      <c r="S9" s="3">
        <f t="shared" si="0"/>
        <v>0.34375</v>
      </c>
      <c r="T9" s="3">
        <f t="shared" si="1"/>
        <v>0.29761904761904762</v>
      </c>
      <c r="U9" s="3">
        <f t="shared" si="2"/>
        <v>0.25</v>
      </c>
    </row>
    <row r="10" spans="1:21" x14ac:dyDescent="0.25">
      <c r="A10" t="s">
        <v>160</v>
      </c>
      <c r="B10" t="s">
        <v>170</v>
      </c>
      <c r="C10" t="str">
        <f t="shared" si="3"/>
        <v>Hamm, Brent</v>
      </c>
      <c r="D10" s="1">
        <v>79</v>
      </c>
      <c r="E10" s="1">
        <v>13</v>
      </c>
      <c r="F10" s="1">
        <v>21</v>
      </c>
      <c r="G10" s="1">
        <f t="shared" si="4"/>
        <v>19</v>
      </c>
      <c r="H10" s="1">
        <v>1</v>
      </c>
      <c r="I10" s="1">
        <v>0</v>
      </c>
      <c r="J10" s="1">
        <v>1</v>
      </c>
      <c r="K10" s="1">
        <v>6</v>
      </c>
      <c r="L10" s="1">
        <v>2</v>
      </c>
      <c r="M10" s="1">
        <v>13</v>
      </c>
      <c r="N10" s="1">
        <v>13</v>
      </c>
      <c r="O10" s="1">
        <v>6</v>
      </c>
      <c r="P10" s="36">
        <f t="shared" si="5"/>
        <v>6</v>
      </c>
      <c r="R10" s="1">
        <v>2</v>
      </c>
      <c r="S10" s="3">
        <f t="shared" si="0"/>
        <v>0.38297872340425532</v>
      </c>
      <c r="T10" s="3">
        <f t="shared" si="1"/>
        <v>0.31645569620253167</v>
      </c>
      <c r="U10" s="3">
        <f t="shared" si="2"/>
        <v>0.26582278481012656</v>
      </c>
    </row>
    <row r="11" spans="1:21" x14ac:dyDescent="0.25">
      <c r="A11" t="s">
        <v>155</v>
      </c>
      <c r="B11" t="s">
        <v>120</v>
      </c>
      <c r="C11" t="str">
        <f t="shared" si="3"/>
        <v>Duncan, Ryan</v>
      </c>
      <c r="D11" s="1">
        <v>78</v>
      </c>
      <c r="E11" s="1">
        <v>16</v>
      </c>
      <c r="F11" s="1">
        <v>19</v>
      </c>
      <c r="G11" s="1">
        <f t="shared" si="4"/>
        <v>17</v>
      </c>
      <c r="H11" s="1">
        <v>1</v>
      </c>
      <c r="I11" s="1">
        <v>0</v>
      </c>
      <c r="J11" s="1">
        <v>1</v>
      </c>
      <c r="K11" s="1">
        <v>6</v>
      </c>
      <c r="L11" s="1">
        <v>2</v>
      </c>
      <c r="M11" s="1">
        <v>12</v>
      </c>
      <c r="N11" s="1">
        <v>29</v>
      </c>
      <c r="O11" s="1">
        <v>9</v>
      </c>
      <c r="P11" s="36">
        <f t="shared" si="5"/>
        <v>9</v>
      </c>
      <c r="R11" s="1">
        <v>0</v>
      </c>
      <c r="S11" s="3">
        <f t="shared" si="0"/>
        <v>0.34444444444444444</v>
      </c>
      <c r="T11" s="3">
        <f t="shared" si="1"/>
        <v>0.29487179487179488</v>
      </c>
      <c r="U11" s="3">
        <f t="shared" si="2"/>
        <v>0.24358974358974358</v>
      </c>
    </row>
    <row r="12" spans="1:21" x14ac:dyDescent="0.25">
      <c r="A12" t="s">
        <v>180</v>
      </c>
      <c r="B12" t="s">
        <v>189</v>
      </c>
      <c r="C12" t="str">
        <f t="shared" si="3"/>
        <v>Ketelsen, David</v>
      </c>
      <c r="D12" s="1">
        <v>25</v>
      </c>
      <c r="E12" s="1">
        <v>5</v>
      </c>
      <c r="F12" s="1">
        <v>7</v>
      </c>
      <c r="G12" s="1">
        <f t="shared" si="4"/>
        <v>5</v>
      </c>
      <c r="H12" s="1">
        <v>1</v>
      </c>
      <c r="I12" s="1">
        <v>1</v>
      </c>
      <c r="J12" s="1">
        <v>0</v>
      </c>
      <c r="K12" s="1">
        <v>2</v>
      </c>
      <c r="L12" s="1">
        <v>0</v>
      </c>
      <c r="M12" s="1">
        <v>2</v>
      </c>
      <c r="N12" s="1">
        <v>10</v>
      </c>
      <c r="O12" s="1">
        <v>1</v>
      </c>
      <c r="P12" s="36">
        <f t="shared" si="5"/>
        <v>1</v>
      </c>
      <c r="R12" s="1">
        <v>1</v>
      </c>
      <c r="S12" s="3">
        <f t="shared" si="0"/>
        <v>0.35714285714285715</v>
      </c>
      <c r="T12" s="3">
        <f t="shared" si="1"/>
        <v>0.4</v>
      </c>
      <c r="U12" s="3">
        <f t="shared" si="2"/>
        <v>0.28000000000000003</v>
      </c>
    </row>
    <row r="13" spans="1:21" x14ac:dyDescent="0.25">
      <c r="A13" t="s">
        <v>181</v>
      </c>
      <c r="B13" t="s">
        <v>189</v>
      </c>
      <c r="C13" t="str">
        <f t="shared" si="3"/>
        <v>Lake, David</v>
      </c>
      <c r="D13" s="1">
        <v>19</v>
      </c>
      <c r="E13" s="1">
        <v>2</v>
      </c>
      <c r="F13" s="1">
        <v>5</v>
      </c>
      <c r="G13" s="1">
        <f t="shared" si="4"/>
        <v>5</v>
      </c>
      <c r="H13" s="1">
        <v>0</v>
      </c>
      <c r="I13" s="1">
        <v>0</v>
      </c>
      <c r="J13" s="1">
        <v>0</v>
      </c>
      <c r="K13" s="1">
        <v>1</v>
      </c>
      <c r="L13" s="1">
        <v>1</v>
      </c>
      <c r="M13" s="1">
        <v>2</v>
      </c>
      <c r="N13" s="1">
        <v>4</v>
      </c>
      <c r="O13" s="1">
        <v>0</v>
      </c>
      <c r="P13" s="36">
        <f t="shared" si="5"/>
        <v>0</v>
      </c>
      <c r="R13" s="1">
        <v>1</v>
      </c>
      <c r="S13" s="3">
        <f t="shared" si="0"/>
        <v>0.36363636363636365</v>
      </c>
      <c r="T13" s="3">
        <f t="shared" si="1"/>
        <v>0.26315789473684209</v>
      </c>
      <c r="U13" s="3">
        <f t="shared" si="2"/>
        <v>0.26315789473684209</v>
      </c>
    </row>
    <row r="14" spans="1:21" x14ac:dyDescent="0.25">
      <c r="A14" t="s">
        <v>182</v>
      </c>
      <c r="B14" t="s">
        <v>190</v>
      </c>
      <c r="C14" t="str">
        <f t="shared" si="3"/>
        <v>Strommer, Richard</v>
      </c>
      <c r="D14" s="1">
        <v>7</v>
      </c>
      <c r="E14" s="1">
        <v>2</v>
      </c>
      <c r="F14" s="1">
        <v>3</v>
      </c>
      <c r="G14" s="1">
        <f t="shared" si="4"/>
        <v>3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3</v>
      </c>
      <c r="O14" s="1">
        <v>0</v>
      </c>
      <c r="P14" s="36">
        <f t="shared" si="5"/>
        <v>0</v>
      </c>
      <c r="R14" s="1">
        <v>0</v>
      </c>
      <c r="S14" s="3">
        <f t="shared" si="0"/>
        <v>0.42857142857142855</v>
      </c>
      <c r="T14" s="3">
        <f t="shared" si="1"/>
        <v>0.42857142857142855</v>
      </c>
      <c r="U14" s="3">
        <f t="shared" si="2"/>
        <v>0.42857142857142855</v>
      </c>
    </row>
    <row r="15" spans="1:21" x14ac:dyDescent="0.25">
      <c r="A15" t="s">
        <v>183</v>
      </c>
      <c r="B15" t="s">
        <v>191</v>
      </c>
      <c r="C15" t="str">
        <f t="shared" si="3"/>
        <v>Hansen, Coulten</v>
      </c>
      <c r="D15" s="1">
        <v>3</v>
      </c>
      <c r="E15" s="1">
        <v>0</v>
      </c>
      <c r="F15" s="1">
        <v>1</v>
      </c>
      <c r="G15" s="1">
        <f t="shared" si="4"/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36">
        <f t="shared" si="5"/>
        <v>0</v>
      </c>
      <c r="R15" s="1">
        <v>0</v>
      </c>
      <c r="S15" s="3">
        <f t="shared" si="0"/>
        <v>0.33333333333333331</v>
      </c>
      <c r="T15" s="3">
        <f t="shared" si="1"/>
        <v>0.33333333333333331</v>
      </c>
      <c r="U15" s="3">
        <f t="shared" si="2"/>
        <v>0.33333333333333331</v>
      </c>
    </row>
    <row r="16" spans="1:21" x14ac:dyDescent="0.25">
      <c r="A16" t="s">
        <v>138</v>
      </c>
      <c r="B16" t="s">
        <v>128</v>
      </c>
      <c r="C16" t="str">
        <f t="shared" si="3"/>
        <v>Simpson, Grant</v>
      </c>
      <c r="D16" s="1">
        <v>0</v>
      </c>
      <c r="E16" s="1">
        <v>0</v>
      </c>
      <c r="F16" s="1">
        <v>0</v>
      </c>
      <c r="G16" s="1">
        <f t="shared" si="4"/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36">
        <f t="shared" si="5"/>
        <v>0</v>
      </c>
      <c r="R16" s="1">
        <v>0</v>
      </c>
      <c r="S16" s="3" t="e">
        <f t="shared" si="0"/>
        <v>#DIV/0!</v>
      </c>
      <c r="T16" s="3" t="e">
        <f t="shared" si="1"/>
        <v>#DIV/0!</v>
      </c>
      <c r="U16" s="3" t="e">
        <f t="shared" si="2"/>
        <v>#DIV/0!</v>
      </c>
    </row>
    <row r="17" spans="1:21" x14ac:dyDescent="0.25">
      <c r="A17" t="s">
        <v>184</v>
      </c>
      <c r="B17" t="s">
        <v>192</v>
      </c>
      <c r="C17" t="str">
        <f t="shared" si="3"/>
        <v>Fleener, Karl</v>
      </c>
      <c r="D17" s="1">
        <v>3</v>
      </c>
      <c r="E17" s="1">
        <v>1</v>
      </c>
      <c r="F17" s="1">
        <v>0</v>
      </c>
      <c r="G17" s="1">
        <f t="shared" si="4"/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0</v>
      </c>
      <c r="N17" s="1">
        <v>1</v>
      </c>
      <c r="O17" s="1">
        <v>0</v>
      </c>
      <c r="P17" s="36">
        <f t="shared" si="5"/>
        <v>0</v>
      </c>
      <c r="R17" s="1">
        <v>0</v>
      </c>
      <c r="S17" s="3">
        <f t="shared" si="0"/>
        <v>0</v>
      </c>
      <c r="T17" s="3">
        <f t="shared" si="1"/>
        <v>0</v>
      </c>
      <c r="U17" s="3">
        <f t="shared" si="2"/>
        <v>0</v>
      </c>
    </row>
    <row r="18" spans="1:21" x14ac:dyDescent="0.25">
      <c r="A18" t="s">
        <v>185</v>
      </c>
      <c r="B18" t="s">
        <v>129</v>
      </c>
      <c r="C18" t="str">
        <f t="shared" si="3"/>
        <v>Loring, Logan</v>
      </c>
      <c r="D18" s="1">
        <v>6</v>
      </c>
      <c r="E18" s="1">
        <v>0</v>
      </c>
      <c r="F18" s="1">
        <v>0</v>
      </c>
      <c r="G18" s="1">
        <f t="shared" si="4"/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1">
        <v>0</v>
      </c>
      <c r="P18" s="36">
        <f t="shared" si="5"/>
        <v>0</v>
      </c>
      <c r="R18" s="1">
        <v>0</v>
      </c>
      <c r="S18" s="3">
        <f t="shared" si="0"/>
        <v>0</v>
      </c>
      <c r="T18" s="3">
        <f t="shared" si="1"/>
        <v>0</v>
      </c>
      <c r="U18" s="3">
        <f t="shared" si="2"/>
        <v>0</v>
      </c>
    </row>
    <row r="19" spans="1:21" x14ac:dyDescent="0.25">
      <c r="A19" t="s">
        <v>166</v>
      </c>
      <c r="B19" t="s">
        <v>151</v>
      </c>
      <c r="C19" t="str">
        <f t="shared" si="3"/>
        <v>Winegarden, Nate</v>
      </c>
      <c r="D19" s="1">
        <v>4</v>
      </c>
      <c r="E19" s="1">
        <v>0</v>
      </c>
      <c r="F19" s="1">
        <v>0</v>
      </c>
      <c r="G19" s="1">
        <f t="shared" si="4"/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3</v>
      </c>
      <c r="O19" s="1">
        <v>0</v>
      </c>
      <c r="P19" s="36">
        <f t="shared" si="5"/>
        <v>0</v>
      </c>
      <c r="R19" s="1">
        <v>0</v>
      </c>
      <c r="S19" s="3">
        <f t="shared" si="0"/>
        <v>0</v>
      </c>
      <c r="T19" s="3">
        <f t="shared" si="1"/>
        <v>0</v>
      </c>
      <c r="U19" s="3">
        <f t="shared" si="2"/>
        <v>0</v>
      </c>
    </row>
    <row r="20" spans="1:21" s="4" customFormat="1" x14ac:dyDescent="0.25">
      <c r="A20" s="4" t="s">
        <v>110</v>
      </c>
      <c r="D20" s="12">
        <v>986</v>
      </c>
      <c r="E20" s="12">
        <v>188</v>
      </c>
      <c r="F20" s="12">
        <f>SUM(F3:F19)</f>
        <v>327</v>
      </c>
      <c r="G20" s="12">
        <f t="shared" ref="G20:O20" si="6">SUM(G3:G19)</f>
        <v>227</v>
      </c>
      <c r="H20" s="12">
        <f t="shared" si="6"/>
        <v>74</v>
      </c>
      <c r="I20" s="12">
        <f t="shared" si="6"/>
        <v>2</v>
      </c>
      <c r="J20" s="12">
        <f t="shared" si="6"/>
        <v>24</v>
      </c>
      <c r="K20" s="12">
        <f t="shared" si="6"/>
        <v>159</v>
      </c>
      <c r="L20" s="12">
        <f t="shared" si="6"/>
        <v>24</v>
      </c>
      <c r="M20" s="12">
        <f t="shared" si="6"/>
        <v>119</v>
      </c>
      <c r="N20" s="12">
        <f t="shared" si="6"/>
        <v>214</v>
      </c>
      <c r="O20" s="12">
        <f t="shared" si="6"/>
        <v>35</v>
      </c>
      <c r="P20" s="23">
        <f>SUM(P3:P19)</f>
        <v>35</v>
      </c>
      <c r="Q20" s="12">
        <v>0</v>
      </c>
      <c r="R20" s="12">
        <v>11</v>
      </c>
      <c r="S20" s="3">
        <f t="shared" si="0"/>
        <v>0.40949820788530467</v>
      </c>
      <c r="T20" s="3">
        <f t="shared" si="1"/>
        <v>0.48377281947261663</v>
      </c>
      <c r="U20" s="3">
        <f t="shared" si="2"/>
        <v>0.33164300202839758</v>
      </c>
    </row>
    <row r="22" spans="1:21" ht="18.75" x14ac:dyDescent="0.3">
      <c r="A22" s="14" t="s">
        <v>67</v>
      </c>
      <c r="D22" s="12" t="s">
        <v>69</v>
      </c>
      <c r="E22" s="12" t="s">
        <v>70</v>
      </c>
      <c r="F22" s="12" t="s">
        <v>71</v>
      </c>
      <c r="G22" s="12" t="s">
        <v>72</v>
      </c>
      <c r="H22" s="12" t="s">
        <v>73</v>
      </c>
      <c r="I22" s="12" t="s">
        <v>74</v>
      </c>
      <c r="J22" s="12" t="s">
        <v>75</v>
      </c>
      <c r="K22" s="12" t="s">
        <v>76</v>
      </c>
      <c r="L22" s="12" t="s">
        <v>82</v>
      </c>
      <c r="M22" s="12" t="s">
        <v>77</v>
      </c>
      <c r="N22" s="12" t="s">
        <v>57</v>
      </c>
      <c r="O22" s="12" t="s">
        <v>78</v>
      </c>
      <c r="P22" s="12" t="s">
        <v>79</v>
      </c>
      <c r="Q22" s="12" t="s">
        <v>80</v>
      </c>
      <c r="R22" s="12" t="s">
        <v>81</v>
      </c>
    </row>
    <row r="23" spans="1:21" x14ac:dyDescent="0.25">
      <c r="A23" t="s">
        <v>161</v>
      </c>
      <c r="B23" t="s">
        <v>171</v>
      </c>
      <c r="C23" t="str">
        <f t="shared" ref="C23:C34" si="7">+A23&amp;", "&amp;B23</f>
        <v>Alberhasky, Connor</v>
      </c>
      <c r="E23" s="1">
        <v>10</v>
      </c>
      <c r="F23" s="1">
        <v>3</v>
      </c>
      <c r="G23" s="1">
        <v>4</v>
      </c>
      <c r="H23" s="1">
        <v>46</v>
      </c>
      <c r="I23" s="1">
        <v>1</v>
      </c>
      <c r="J23" s="1">
        <v>40</v>
      </c>
      <c r="K23" s="1">
        <v>27</v>
      </c>
      <c r="L23" s="1">
        <v>12</v>
      </c>
      <c r="M23" s="8">
        <f>(L23/H23)*7</f>
        <v>1.826086956521739</v>
      </c>
      <c r="N23" s="1">
        <v>11</v>
      </c>
      <c r="O23" s="1">
        <v>4</v>
      </c>
      <c r="P23" s="1">
        <v>40</v>
      </c>
      <c r="Q23" s="1">
        <v>205</v>
      </c>
      <c r="R23" s="3">
        <f>J23/Q23</f>
        <v>0.1951219512195122</v>
      </c>
    </row>
    <row r="24" spans="1:21" x14ac:dyDescent="0.25">
      <c r="A24" t="s">
        <v>166</v>
      </c>
      <c r="B24" t="s">
        <v>151</v>
      </c>
      <c r="C24" t="str">
        <f t="shared" si="7"/>
        <v>Winegarden, Nate</v>
      </c>
      <c r="E24" s="1">
        <v>9</v>
      </c>
      <c r="F24" s="1">
        <v>2</v>
      </c>
      <c r="G24" s="1">
        <v>1</v>
      </c>
      <c r="H24" s="30">
        <v>25.666666666666668</v>
      </c>
      <c r="I24" s="1">
        <v>0</v>
      </c>
      <c r="J24" s="1">
        <v>25</v>
      </c>
      <c r="K24" s="1">
        <v>20</v>
      </c>
      <c r="L24" s="1">
        <v>18</v>
      </c>
      <c r="M24" s="8">
        <f t="shared" ref="M24:M35" si="8">(L24/H24)*7</f>
        <v>4.9090909090909092</v>
      </c>
      <c r="N24" s="1">
        <v>12</v>
      </c>
      <c r="O24" s="1">
        <v>5</v>
      </c>
      <c r="P24" s="1">
        <v>18</v>
      </c>
      <c r="Q24" s="1">
        <v>120</v>
      </c>
      <c r="R24" s="3">
        <f t="shared" ref="R24:R35" si="9">J24/Q24</f>
        <v>0.20833333333333334</v>
      </c>
    </row>
    <row r="25" spans="1:21" x14ac:dyDescent="0.25">
      <c r="A25" t="s">
        <v>178</v>
      </c>
      <c r="B25" t="s">
        <v>187</v>
      </c>
      <c r="C25" t="str">
        <f t="shared" si="7"/>
        <v>Tholen, Tucker</v>
      </c>
      <c r="E25" s="1">
        <v>6</v>
      </c>
      <c r="F25" s="1">
        <v>2</v>
      </c>
      <c r="G25" s="1">
        <v>2</v>
      </c>
      <c r="H25" s="1">
        <v>24</v>
      </c>
      <c r="I25" s="1">
        <v>0</v>
      </c>
      <c r="J25" s="1">
        <v>27</v>
      </c>
      <c r="K25" s="1">
        <v>17</v>
      </c>
      <c r="L25" s="1">
        <v>9</v>
      </c>
      <c r="M25" s="8">
        <f t="shared" si="8"/>
        <v>2.625</v>
      </c>
      <c r="N25" s="1">
        <v>19</v>
      </c>
      <c r="O25" s="1">
        <v>3</v>
      </c>
      <c r="P25" s="1">
        <v>27</v>
      </c>
      <c r="Q25" s="1">
        <v>124</v>
      </c>
      <c r="R25" s="3">
        <f t="shared" si="9"/>
        <v>0.21774193548387097</v>
      </c>
    </row>
    <row r="26" spans="1:21" x14ac:dyDescent="0.25">
      <c r="A26" t="s">
        <v>185</v>
      </c>
      <c r="B26" t="s">
        <v>129</v>
      </c>
      <c r="C26" t="str">
        <f t="shared" si="7"/>
        <v>Loring, Logan</v>
      </c>
      <c r="E26" s="1">
        <v>9</v>
      </c>
      <c r="F26" s="1">
        <v>1</v>
      </c>
      <c r="G26" s="1">
        <v>0</v>
      </c>
      <c r="H26" s="1">
        <v>23</v>
      </c>
      <c r="I26" s="1">
        <v>0</v>
      </c>
      <c r="J26" s="1">
        <v>22</v>
      </c>
      <c r="K26" s="1">
        <v>14</v>
      </c>
      <c r="L26" s="1">
        <v>12</v>
      </c>
      <c r="M26" s="8">
        <f t="shared" si="8"/>
        <v>3.652173913043478</v>
      </c>
      <c r="N26" s="1">
        <v>15</v>
      </c>
      <c r="O26" s="1">
        <v>2</v>
      </c>
      <c r="P26" s="1">
        <v>13</v>
      </c>
      <c r="Q26" s="1">
        <v>119</v>
      </c>
      <c r="R26" s="3">
        <f t="shared" si="9"/>
        <v>0.18487394957983194</v>
      </c>
    </row>
    <row r="27" spans="1:21" x14ac:dyDescent="0.25">
      <c r="A27" t="s">
        <v>162</v>
      </c>
      <c r="B27" t="s">
        <v>172</v>
      </c>
      <c r="C27" t="str">
        <f t="shared" si="7"/>
        <v>Prybil, Adam</v>
      </c>
      <c r="E27" s="1">
        <v>5</v>
      </c>
      <c r="F27" s="1">
        <v>2</v>
      </c>
      <c r="G27" s="1">
        <v>2</v>
      </c>
      <c r="H27" s="1">
        <v>23</v>
      </c>
      <c r="I27" s="1">
        <v>0</v>
      </c>
      <c r="J27" s="1">
        <v>23</v>
      </c>
      <c r="K27" s="1">
        <v>17</v>
      </c>
      <c r="L27" s="1">
        <v>12</v>
      </c>
      <c r="M27" s="8">
        <f t="shared" si="8"/>
        <v>3.652173913043478</v>
      </c>
      <c r="N27" s="1">
        <v>9</v>
      </c>
      <c r="O27" s="1">
        <v>1</v>
      </c>
      <c r="P27" s="1">
        <v>10</v>
      </c>
      <c r="Q27" s="1">
        <v>105</v>
      </c>
      <c r="R27" s="3">
        <f t="shared" si="9"/>
        <v>0.21904761904761905</v>
      </c>
    </row>
    <row r="28" spans="1:21" x14ac:dyDescent="0.25">
      <c r="A28" t="s">
        <v>160</v>
      </c>
      <c r="B28" t="s">
        <v>170</v>
      </c>
      <c r="C28" t="str">
        <f t="shared" si="7"/>
        <v>Hamm, Brent</v>
      </c>
      <c r="E28" s="1">
        <v>5</v>
      </c>
      <c r="F28" s="1">
        <v>1</v>
      </c>
      <c r="G28" s="1">
        <v>3</v>
      </c>
      <c r="H28" s="30">
        <v>22.333333333333332</v>
      </c>
      <c r="I28" s="1">
        <v>0</v>
      </c>
      <c r="J28" s="1">
        <v>30</v>
      </c>
      <c r="K28" s="1">
        <v>25</v>
      </c>
      <c r="L28" s="1">
        <v>17</v>
      </c>
      <c r="M28" s="8">
        <f t="shared" si="8"/>
        <v>5.3283582089552244</v>
      </c>
      <c r="N28" s="1">
        <v>14</v>
      </c>
      <c r="O28" s="1">
        <v>3</v>
      </c>
      <c r="P28" s="1">
        <v>7</v>
      </c>
      <c r="Q28" s="1">
        <v>113</v>
      </c>
      <c r="R28" s="3">
        <f t="shared" si="9"/>
        <v>0.26548672566371684</v>
      </c>
    </row>
    <row r="29" spans="1:21" x14ac:dyDescent="0.25">
      <c r="A29" t="s">
        <v>138</v>
      </c>
      <c r="B29" t="s">
        <v>128</v>
      </c>
      <c r="C29" t="str">
        <f t="shared" si="7"/>
        <v>Simpson, Grant</v>
      </c>
      <c r="E29" s="1">
        <v>5</v>
      </c>
      <c r="F29" s="1">
        <v>2</v>
      </c>
      <c r="G29" s="1">
        <v>3</v>
      </c>
      <c r="H29" s="30">
        <v>21.333333333333332</v>
      </c>
      <c r="I29" s="1">
        <v>0</v>
      </c>
      <c r="J29" s="1">
        <v>23</v>
      </c>
      <c r="K29" s="1">
        <v>25</v>
      </c>
      <c r="L29" s="1">
        <v>17</v>
      </c>
      <c r="M29" s="8">
        <f t="shared" si="8"/>
        <v>5.578125</v>
      </c>
      <c r="N29" s="1">
        <v>15</v>
      </c>
      <c r="O29" s="1">
        <v>5</v>
      </c>
      <c r="P29" s="1">
        <v>11</v>
      </c>
      <c r="Q29" s="1">
        <v>114</v>
      </c>
      <c r="R29" s="3">
        <f t="shared" si="9"/>
        <v>0.20175438596491227</v>
      </c>
    </row>
    <row r="30" spans="1:21" x14ac:dyDescent="0.25">
      <c r="A30" t="s">
        <v>184</v>
      </c>
      <c r="B30" t="s">
        <v>192</v>
      </c>
      <c r="C30" t="str">
        <f t="shared" si="7"/>
        <v>Fleener, Karl</v>
      </c>
      <c r="E30" s="1">
        <v>4</v>
      </c>
      <c r="F30" s="1">
        <v>0</v>
      </c>
      <c r="G30" s="1">
        <v>3</v>
      </c>
      <c r="H30" s="1">
        <v>14</v>
      </c>
      <c r="I30" s="1">
        <v>0</v>
      </c>
      <c r="J30" s="1">
        <v>22</v>
      </c>
      <c r="K30" s="1">
        <v>19</v>
      </c>
      <c r="L30" s="1">
        <v>12</v>
      </c>
      <c r="M30" s="8">
        <f t="shared" si="8"/>
        <v>6</v>
      </c>
      <c r="N30" s="1">
        <v>5</v>
      </c>
      <c r="O30" s="1">
        <v>0</v>
      </c>
      <c r="P30" s="1">
        <v>9</v>
      </c>
      <c r="Q30" s="1">
        <v>65</v>
      </c>
      <c r="R30" s="3">
        <f t="shared" si="9"/>
        <v>0.33846153846153848</v>
      </c>
    </row>
    <row r="31" spans="1:21" x14ac:dyDescent="0.25">
      <c r="A31" t="s">
        <v>177</v>
      </c>
      <c r="B31" t="s">
        <v>186</v>
      </c>
      <c r="C31" t="str">
        <f t="shared" si="7"/>
        <v>Yoder, Derek</v>
      </c>
      <c r="E31" s="1">
        <v>5</v>
      </c>
      <c r="F31" s="1">
        <v>3</v>
      </c>
      <c r="G31" s="1">
        <v>0</v>
      </c>
      <c r="H31" s="30">
        <v>11.666666666666666</v>
      </c>
      <c r="I31" s="1">
        <v>2</v>
      </c>
      <c r="J31" s="1">
        <v>7</v>
      </c>
      <c r="K31" s="1">
        <v>2</v>
      </c>
      <c r="L31" s="1">
        <v>1</v>
      </c>
      <c r="M31" s="8">
        <f t="shared" si="8"/>
        <v>0.6</v>
      </c>
      <c r="N31" s="1">
        <v>3</v>
      </c>
      <c r="O31" s="1">
        <v>0</v>
      </c>
      <c r="P31" s="1">
        <v>3</v>
      </c>
      <c r="Q31" s="1">
        <v>44</v>
      </c>
      <c r="R31" s="3">
        <f t="shared" si="9"/>
        <v>0.15909090909090909</v>
      </c>
    </row>
    <row r="32" spans="1:21" x14ac:dyDescent="0.25">
      <c r="A32" t="s">
        <v>183</v>
      </c>
      <c r="B32" t="s">
        <v>191</v>
      </c>
      <c r="C32" t="str">
        <f t="shared" si="7"/>
        <v>Hansen, Coulten</v>
      </c>
      <c r="E32" s="1">
        <v>5</v>
      </c>
      <c r="F32" s="1">
        <v>0</v>
      </c>
      <c r="G32" s="1">
        <v>1</v>
      </c>
      <c r="H32" s="30">
        <v>9.3333333333333339</v>
      </c>
      <c r="I32" s="1">
        <v>1</v>
      </c>
      <c r="J32" s="1">
        <v>11</v>
      </c>
      <c r="K32" s="1">
        <v>8</v>
      </c>
      <c r="L32" s="1">
        <v>7</v>
      </c>
      <c r="M32" s="8">
        <f t="shared" si="8"/>
        <v>5.25</v>
      </c>
      <c r="N32" s="1">
        <v>11</v>
      </c>
      <c r="O32" s="1">
        <v>0</v>
      </c>
      <c r="P32" s="1">
        <v>4</v>
      </c>
      <c r="Q32" s="1">
        <v>50</v>
      </c>
      <c r="R32" s="3">
        <f t="shared" si="9"/>
        <v>0.22</v>
      </c>
    </row>
    <row r="33" spans="1:20" x14ac:dyDescent="0.25">
      <c r="A33" t="s">
        <v>155</v>
      </c>
      <c r="B33" t="s">
        <v>120</v>
      </c>
      <c r="C33" t="str">
        <f t="shared" si="7"/>
        <v>Duncan, Ryan</v>
      </c>
      <c r="E33" s="1">
        <v>3</v>
      </c>
      <c r="F33" s="1">
        <v>0</v>
      </c>
      <c r="G33" s="1">
        <v>0</v>
      </c>
      <c r="H33" s="30">
        <v>5.666666666666667</v>
      </c>
      <c r="I33" s="1">
        <v>0</v>
      </c>
      <c r="J33" s="1">
        <v>8</v>
      </c>
      <c r="K33" s="1">
        <v>4</v>
      </c>
      <c r="L33" s="1">
        <v>3</v>
      </c>
      <c r="M33" s="8">
        <f t="shared" si="8"/>
        <v>3.7058823529411766</v>
      </c>
      <c r="N33" s="1">
        <v>2</v>
      </c>
      <c r="O33" s="1">
        <v>0</v>
      </c>
      <c r="P33" s="1">
        <v>3</v>
      </c>
      <c r="Q33" s="1">
        <v>24</v>
      </c>
      <c r="R33" s="3">
        <f t="shared" si="9"/>
        <v>0.33333333333333331</v>
      </c>
    </row>
    <row r="34" spans="1:20" x14ac:dyDescent="0.25">
      <c r="A34" t="s">
        <v>134</v>
      </c>
      <c r="B34" t="s">
        <v>42</v>
      </c>
      <c r="C34" t="str">
        <f t="shared" si="7"/>
        <v>Mrstik, Sam</v>
      </c>
      <c r="E34" s="1">
        <v>2</v>
      </c>
      <c r="F34" s="1">
        <v>0</v>
      </c>
      <c r="G34" s="1">
        <v>1</v>
      </c>
      <c r="H34" s="1">
        <v>5</v>
      </c>
      <c r="I34" s="1">
        <v>0</v>
      </c>
      <c r="J34" s="1">
        <v>6</v>
      </c>
      <c r="K34" s="1">
        <v>9</v>
      </c>
      <c r="L34" s="1">
        <v>4</v>
      </c>
      <c r="M34" s="8">
        <f t="shared" si="8"/>
        <v>5.6000000000000005</v>
      </c>
      <c r="N34" s="1">
        <v>6</v>
      </c>
      <c r="O34" s="1">
        <v>1</v>
      </c>
      <c r="P34" s="1">
        <v>2</v>
      </c>
      <c r="Q34" s="1">
        <v>28</v>
      </c>
      <c r="R34" s="3">
        <f t="shared" si="9"/>
        <v>0.21428571428571427</v>
      </c>
    </row>
    <row r="35" spans="1:20" s="4" customFormat="1" x14ac:dyDescent="0.25">
      <c r="A35" s="4" t="s">
        <v>110</v>
      </c>
      <c r="D35" s="12"/>
      <c r="E35" s="12">
        <f>SUM(E23:E34)</f>
        <v>68</v>
      </c>
      <c r="F35" s="12">
        <f t="shared" ref="F35:P35" si="10">SUM(F23:F34)</f>
        <v>16</v>
      </c>
      <c r="G35" s="12">
        <f t="shared" si="10"/>
        <v>20</v>
      </c>
      <c r="H35" s="12">
        <f t="shared" si="10"/>
        <v>231.00000000000003</v>
      </c>
      <c r="I35" s="12">
        <f t="shared" si="10"/>
        <v>4</v>
      </c>
      <c r="J35" s="12">
        <f t="shared" si="10"/>
        <v>244</v>
      </c>
      <c r="K35" s="12">
        <f t="shared" si="10"/>
        <v>187</v>
      </c>
      <c r="L35" s="12">
        <f t="shared" si="10"/>
        <v>124</v>
      </c>
      <c r="M35" s="20">
        <f t="shared" si="8"/>
        <v>3.7575757575757569</v>
      </c>
      <c r="N35" s="12">
        <f t="shared" si="10"/>
        <v>122</v>
      </c>
      <c r="O35" s="12">
        <f t="shared" si="10"/>
        <v>24</v>
      </c>
      <c r="P35" s="12">
        <f t="shared" si="10"/>
        <v>147</v>
      </c>
      <c r="Q35" s="12">
        <v>1111</v>
      </c>
      <c r="R35" s="19">
        <f t="shared" si="9"/>
        <v>0.21962196219621963</v>
      </c>
      <c r="S35" s="12"/>
      <c r="T35" s="12"/>
    </row>
    <row r="37" spans="1:20" ht="45.75" x14ac:dyDescent="0.3">
      <c r="A37" s="14" t="s">
        <v>83</v>
      </c>
      <c r="D37" s="1" t="str">
        <f>'2011'!D32</f>
        <v>A</v>
      </c>
      <c r="E37" s="1" t="str">
        <f>'2011'!E32</f>
        <v>PO</v>
      </c>
      <c r="F37" s="1" t="str">
        <f>'2011'!F32</f>
        <v>E</v>
      </c>
      <c r="G37" s="1" t="str">
        <f>'2011'!G32</f>
        <v xml:space="preserve">C </v>
      </c>
      <c r="H37" s="1" t="str">
        <f>'2011'!H32</f>
        <v>F%</v>
      </c>
      <c r="I37" s="1" t="str">
        <f>'2011'!I32</f>
        <v>CS</v>
      </c>
      <c r="J37" s="1" t="str">
        <f>'2011'!J32</f>
        <v>SBA</v>
      </c>
      <c r="K37" s="6" t="str">
        <f>'2011'!K32</f>
        <v>% Thrown Out</v>
      </c>
    </row>
    <row r="38" spans="1:20" x14ac:dyDescent="0.25">
      <c r="A38" t="s">
        <v>179</v>
      </c>
      <c r="B38" t="s">
        <v>188</v>
      </c>
      <c r="C38" t="str">
        <f t="shared" ref="C38:C54" si="11">+A38&amp;", "&amp;B38</f>
        <v>Ritter, Tim</v>
      </c>
      <c r="D38" s="1">
        <v>0</v>
      </c>
      <c r="E38" s="1">
        <v>70</v>
      </c>
      <c r="F38" s="1">
        <v>0</v>
      </c>
      <c r="G38" s="1">
        <v>70</v>
      </c>
      <c r="H38" s="1">
        <v>1</v>
      </c>
      <c r="I38" s="1">
        <v>0</v>
      </c>
      <c r="J38" s="1">
        <v>0</v>
      </c>
    </row>
    <row r="39" spans="1:20" x14ac:dyDescent="0.25">
      <c r="A39" t="s">
        <v>184</v>
      </c>
      <c r="B39" t="s">
        <v>192</v>
      </c>
      <c r="C39" t="str">
        <f t="shared" si="11"/>
        <v>Fleener, Karl</v>
      </c>
      <c r="D39" s="1">
        <v>1</v>
      </c>
      <c r="E39" s="1">
        <v>1</v>
      </c>
      <c r="F39" s="1">
        <v>0</v>
      </c>
      <c r="G39" s="1">
        <v>2</v>
      </c>
      <c r="H39" s="1">
        <v>1</v>
      </c>
      <c r="I39" s="1">
        <v>0</v>
      </c>
      <c r="J39" s="1">
        <v>0</v>
      </c>
    </row>
    <row r="40" spans="1:20" x14ac:dyDescent="0.25">
      <c r="A40" t="s">
        <v>183</v>
      </c>
      <c r="B40" t="s">
        <v>191</v>
      </c>
      <c r="C40" t="str">
        <f t="shared" si="11"/>
        <v>Hansen, Coulten</v>
      </c>
      <c r="D40" s="1">
        <v>1</v>
      </c>
      <c r="E40" s="1">
        <v>3</v>
      </c>
      <c r="F40" s="1">
        <v>0</v>
      </c>
      <c r="G40" s="1">
        <v>4</v>
      </c>
      <c r="H40" s="1">
        <v>1</v>
      </c>
      <c r="I40" s="1">
        <v>0</v>
      </c>
      <c r="J40" s="1">
        <v>0</v>
      </c>
    </row>
    <row r="41" spans="1:20" x14ac:dyDescent="0.25">
      <c r="A41" t="s">
        <v>166</v>
      </c>
      <c r="B41" t="s">
        <v>151</v>
      </c>
      <c r="C41" t="str">
        <f t="shared" si="11"/>
        <v>Winegarden, Nate</v>
      </c>
      <c r="D41" s="1">
        <v>8</v>
      </c>
      <c r="E41" s="1">
        <v>0</v>
      </c>
      <c r="F41" s="1">
        <v>0</v>
      </c>
      <c r="G41" s="1">
        <v>8</v>
      </c>
      <c r="H41" s="1">
        <v>1</v>
      </c>
      <c r="I41" s="1">
        <v>0</v>
      </c>
      <c r="J41" s="1">
        <v>0</v>
      </c>
    </row>
    <row r="42" spans="1:20" x14ac:dyDescent="0.25">
      <c r="A42" t="s">
        <v>178</v>
      </c>
      <c r="B42" t="s">
        <v>187</v>
      </c>
      <c r="C42" t="str">
        <f t="shared" si="11"/>
        <v>Tholen, Tucker</v>
      </c>
      <c r="D42" s="1">
        <v>8</v>
      </c>
      <c r="E42" s="1">
        <v>56</v>
      </c>
      <c r="F42" s="1">
        <v>0</v>
      </c>
      <c r="G42" s="1">
        <v>64</v>
      </c>
      <c r="H42" s="1">
        <v>1</v>
      </c>
      <c r="I42" s="1">
        <v>0</v>
      </c>
      <c r="J42" s="1">
        <v>0</v>
      </c>
    </row>
    <row r="43" spans="1:20" x14ac:dyDescent="0.25">
      <c r="A43" t="s">
        <v>135</v>
      </c>
      <c r="B43" t="s">
        <v>147</v>
      </c>
      <c r="C43" t="str">
        <f t="shared" si="11"/>
        <v>Crosby, Josh</v>
      </c>
      <c r="D43" s="1">
        <v>14</v>
      </c>
      <c r="E43" s="1">
        <v>144</v>
      </c>
      <c r="F43" s="1">
        <v>4</v>
      </c>
      <c r="G43" s="1">
        <v>162</v>
      </c>
      <c r="H43" s="1">
        <v>0.97499999999999998</v>
      </c>
      <c r="I43" s="1">
        <v>0</v>
      </c>
      <c r="J43" s="1">
        <v>0</v>
      </c>
    </row>
    <row r="44" spans="1:20" x14ac:dyDescent="0.25">
      <c r="A44" t="s">
        <v>162</v>
      </c>
      <c r="B44" t="s">
        <v>172</v>
      </c>
      <c r="C44" t="str">
        <f t="shared" si="11"/>
        <v>Prybil, Adam</v>
      </c>
      <c r="D44" s="1">
        <v>12</v>
      </c>
      <c r="E44" s="1">
        <v>174</v>
      </c>
      <c r="F44" s="1">
        <v>7</v>
      </c>
      <c r="G44" s="1">
        <v>193</v>
      </c>
      <c r="H44" s="1">
        <v>0.96399999999999997</v>
      </c>
      <c r="I44" s="1">
        <v>0</v>
      </c>
      <c r="J44" s="1">
        <v>0</v>
      </c>
    </row>
    <row r="45" spans="1:20" x14ac:dyDescent="0.25">
      <c r="A45" t="s">
        <v>180</v>
      </c>
      <c r="B45" t="s">
        <v>189</v>
      </c>
      <c r="C45" t="str">
        <f t="shared" si="11"/>
        <v>Ketelsen, David</v>
      </c>
      <c r="D45" s="1">
        <v>1</v>
      </c>
      <c r="E45" s="1">
        <v>15</v>
      </c>
      <c r="F45" s="1">
        <v>1</v>
      </c>
      <c r="G45" s="1">
        <v>17</v>
      </c>
      <c r="H45" s="1">
        <v>0.94099999999999995</v>
      </c>
      <c r="I45" s="1">
        <v>0</v>
      </c>
      <c r="J45" s="1">
        <v>0</v>
      </c>
    </row>
    <row r="46" spans="1:20" x14ac:dyDescent="0.25">
      <c r="A46" t="s">
        <v>161</v>
      </c>
      <c r="B46" t="s">
        <v>171</v>
      </c>
      <c r="C46" t="str">
        <f t="shared" si="11"/>
        <v>Alberhasky, Connor</v>
      </c>
      <c r="D46" s="1">
        <v>91</v>
      </c>
      <c r="E46" s="1">
        <v>39</v>
      </c>
      <c r="F46" s="1">
        <v>11</v>
      </c>
      <c r="G46" s="1">
        <v>141</v>
      </c>
      <c r="H46" s="1">
        <v>0.92200000000000004</v>
      </c>
      <c r="I46" s="1">
        <v>0</v>
      </c>
      <c r="J46" s="1">
        <v>0</v>
      </c>
    </row>
    <row r="47" spans="1:20" x14ac:dyDescent="0.25">
      <c r="A47" t="s">
        <v>177</v>
      </c>
      <c r="B47" t="s">
        <v>186</v>
      </c>
      <c r="C47" t="str">
        <f t="shared" si="11"/>
        <v>Yoder, Derek</v>
      </c>
      <c r="D47" s="1">
        <v>62</v>
      </c>
      <c r="E47" s="1">
        <v>70</v>
      </c>
      <c r="F47" s="1">
        <v>12</v>
      </c>
      <c r="G47" s="1">
        <v>144</v>
      </c>
      <c r="H47" s="1">
        <v>0.91700000000000004</v>
      </c>
      <c r="I47" s="1">
        <v>0</v>
      </c>
      <c r="J47" s="1">
        <v>0</v>
      </c>
    </row>
    <row r="48" spans="1:20" x14ac:dyDescent="0.25">
      <c r="A48" t="s">
        <v>155</v>
      </c>
      <c r="B48" t="s">
        <v>120</v>
      </c>
      <c r="C48" t="str">
        <f t="shared" si="11"/>
        <v>Duncan, Ryan</v>
      </c>
      <c r="D48" s="1">
        <v>11</v>
      </c>
      <c r="E48" s="1">
        <v>42</v>
      </c>
      <c r="F48" s="1">
        <v>5</v>
      </c>
      <c r="G48" s="1">
        <v>58</v>
      </c>
      <c r="H48" s="1">
        <v>0.91400000000000003</v>
      </c>
      <c r="I48" s="1">
        <v>0</v>
      </c>
      <c r="J48" s="1">
        <v>0</v>
      </c>
    </row>
    <row r="49" spans="1:20" x14ac:dyDescent="0.25">
      <c r="A49" t="s">
        <v>138</v>
      </c>
      <c r="B49" t="s">
        <v>128</v>
      </c>
      <c r="C49" t="str">
        <f t="shared" si="11"/>
        <v>Simpson, Grant</v>
      </c>
      <c r="D49" s="1">
        <v>16</v>
      </c>
      <c r="E49" s="1">
        <v>11</v>
      </c>
      <c r="F49" s="1">
        <v>3</v>
      </c>
      <c r="G49" s="1">
        <v>30</v>
      </c>
      <c r="H49" s="1">
        <v>0.9</v>
      </c>
      <c r="I49" s="1">
        <v>0</v>
      </c>
      <c r="J49" s="1">
        <v>0</v>
      </c>
    </row>
    <row r="50" spans="1:20" x14ac:dyDescent="0.25">
      <c r="A50" t="s">
        <v>160</v>
      </c>
      <c r="B50" t="s">
        <v>170</v>
      </c>
      <c r="C50" t="str">
        <f t="shared" si="11"/>
        <v>Hamm, Brent</v>
      </c>
      <c r="D50" s="1">
        <v>10</v>
      </c>
      <c r="E50" s="1">
        <v>35</v>
      </c>
      <c r="F50" s="1">
        <v>5</v>
      </c>
      <c r="G50" s="1">
        <v>50</v>
      </c>
      <c r="H50" s="1">
        <v>0.9</v>
      </c>
      <c r="I50" s="1">
        <v>0</v>
      </c>
      <c r="J50" s="1">
        <v>0</v>
      </c>
    </row>
    <row r="51" spans="1:20" x14ac:dyDescent="0.25">
      <c r="A51" t="s">
        <v>134</v>
      </c>
      <c r="B51" t="s">
        <v>42</v>
      </c>
      <c r="C51" t="str">
        <f t="shared" si="11"/>
        <v>Mrstik, Sam</v>
      </c>
      <c r="D51" s="1">
        <v>68</v>
      </c>
      <c r="E51" s="1">
        <v>26</v>
      </c>
      <c r="F51" s="1">
        <v>12</v>
      </c>
      <c r="G51" s="1">
        <v>106</v>
      </c>
      <c r="H51" s="1">
        <v>0.88700000000000001</v>
      </c>
      <c r="I51" s="1">
        <v>0</v>
      </c>
      <c r="J51" s="1">
        <v>0</v>
      </c>
    </row>
    <row r="52" spans="1:20" x14ac:dyDescent="0.25">
      <c r="A52" t="s">
        <v>181</v>
      </c>
      <c r="B52" t="s">
        <v>189</v>
      </c>
      <c r="C52" t="str">
        <f t="shared" si="11"/>
        <v>Lake, David</v>
      </c>
      <c r="D52" s="1">
        <v>0</v>
      </c>
      <c r="E52" s="1">
        <v>5</v>
      </c>
      <c r="F52" s="1">
        <v>1</v>
      </c>
      <c r="G52" s="1">
        <v>6</v>
      </c>
      <c r="H52" s="1">
        <v>0.83299999999999996</v>
      </c>
      <c r="I52" s="1">
        <v>0</v>
      </c>
      <c r="J52" s="1">
        <v>0</v>
      </c>
    </row>
    <row r="53" spans="1:20" x14ac:dyDescent="0.25">
      <c r="A53" t="s">
        <v>185</v>
      </c>
      <c r="B53" t="s">
        <v>129</v>
      </c>
      <c r="C53" t="str">
        <f t="shared" si="11"/>
        <v>Loring, Logan</v>
      </c>
      <c r="D53" s="1">
        <v>3</v>
      </c>
      <c r="E53" s="1">
        <v>2</v>
      </c>
      <c r="F53" s="1">
        <v>1</v>
      </c>
      <c r="G53" s="1">
        <v>6</v>
      </c>
      <c r="H53" s="1">
        <v>0.83299999999999996</v>
      </c>
      <c r="I53" s="1">
        <v>0</v>
      </c>
      <c r="J53" s="1">
        <v>0</v>
      </c>
    </row>
    <row r="54" spans="1:20" x14ac:dyDescent="0.25">
      <c r="A54" t="s">
        <v>182</v>
      </c>
      <c r="B54" t="s">
        <v>190</v>
      </c>
      <c r="C54" t="str">
        <f t="shared" si="11"/>
        <v>Strommer, Richard</v>
      </c>
      <c r="D54" s="1">
        <v>2</v>
      </c>
      <c r="E54" s="1">
        <v>0</v>
      </c>
      <c r="F54" s="1">
        <v>1</v>
      </c>
      <c r="G54" s="1">
        <v>3</v>
      </c>
      <c r="H54" s="1">
        <v>0.66700000000000004</v>
      </c>
      <c r="I54" s="1">
        <v>0</v>
      </c>
      <c r="J54" s="1">
        <v>0</v>
      </c>
    </row>
    <row r="55" spans="1:20" s="4" customFormat="1" x14ac:dyDescent="0.25">
      <c r="A55" s="4" t="s">
        <v>91</v>
      </c>
      <c r="D55" s="12">
        <v>308</v>
      </c>
      <c r="E55" s="12">
        <v>693</v>
      </c>
      <c r="F55" s="12">
        <v>63</v>
      </c>
      <c r="G55" s="12">
        <v>1064</v>
      </c>
      <c r="H55" s="12">
        <v>0.94099999999999995</v>
      </c>
      <c r="I55" s="12">
        <v>0</v>
      </c>
      <c r="J55" s="12">
        <v>0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</row>
  </sheetData>
  <pageMargins left="0.7" right="0.7" top="0.75" bottom="0.75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3"/>
  <sheetViews>
    <sheetView workbookViewId="0">
      <pane ySplit="6" topLeftCell="A61" activePane="bottomLeft" state="frozen"/>
      <selection pane="bottomLeft" activeCell="F34" sqref="F34"/>
    </sheetView>
  </sheetViews>
  <sheetFormatPr defaultRowHeight="12.75" x14ac:dyDescent="0.2"/>
  <cols>
    <col min="1" max="1" width="18.85546875" style="47" bestFit="1" customWidth="1"/>
    <col min="2" max="16" width="10.42578125" style="58" customWidth="1"/>
    <col min="17" max="17" width="10.42578125" style="47" customWidth="1"/>
    <col min="18" max="16384" width="9.140625" style="47"/>
  </cols>
  <sheetData>
    <row r="1" spans="1:17" ht="23.25" x14ac:dyDescent="0.35">
      <c r="A1" s="37" t="s">
        <v>319</v>
      </c>
    </row>
    <row r="2" spans="1:17" ht="18.75" x14ac:dyDescent="0.3">
      <c r="A2" s="5" t="s">
        <v>361</v>
      </c>
    </row>
    <row r="3" spans="1:17" ht="15" x14ac:dyDescent="0.25">
      <c r="A3" s="38" t="s">
        <v>613</v>
      </c>
    </row>
    <row r="5" spans="1:17" x14ac:dyDescent="0.2">
      <c r="A5" s="46" t="s">
        <v>318</v>
      </c>
      <c r="B5" s="46" t="s">
        <v>69</v>
      </c>
      <c r="C5" s="46" t="s">
        <v>70</v>
      </c>
      <c r="D5" s="46" t="s">
        <v>71</v>
      </c>
      <c r="E5" s="46" t="s">
        <v>72</v>
      </c>
      <c r="F5" s="46" t="s">
        <v>73</v>
      </c>
      <c r="G5" s="46" t="s">
        <v>74</v>
      </c>
      <c r="H5" s="46" t="s">
        <v>75</v>
      </c>
      <c r="I5" s="46" t="s">
        <v>76</v>
      </c>
      <c r="J5" s="46" t="s">
        <v>82</v>
      </c>
      <c r="K5" s="46" t="s">
        <v>57</v>
      </c>
      <c r="L5" s="46" t="s">
        <v>78</v>
      </c>
      <c r="M5" s="46" t="s">
        <v>79</v>
      </c>
      <c r="N5" s="46" t="s">
        <v>80</v>
      </c>
      <c r="O5" s="46" t="s">
        <v>77</v>
      </c>
      <c r="P5" s="46" t="s">
        <v>81</v>
      </c>
      <c r="Q5" s="46" t="s">
        <v>461</v>
      </c>
    </row>
    <row r="6" spans="1:17" hidden="1" x14ac:dyDescent="0.2">
      <c r="A6" s="48" t="s">
        <v>316</v>
      </c>
      <c r="B6" s="58" t="s">
        <v>341</v>
      </c>
      <c r="C6" s="58" t="s">
        <v>342</v>
      </c>
      <c r="D6" s="58" t="s">
        <v>343</v>
      </c>
      <c r="E6" s="58" t="s">
        <v>344</v>
      </c>
      <c r="F6" s="58" t="s">
        <v>345</v>
      </c>
      <c r="G6" s="58" t="s">
        <v>346</v>
      </c>
      <c r="H6" s="58" t="s">
        <v>347</v>
      </c>
      <c r="I6" s="58" t="s">
        <v>348</v>
      </c>
      <c r="J6" s="58" t="s">
        <v>349</v>
      </c>
      <c r="K6" s="58" t="s">
        <v>333</v>
      </c>
      <c r="L6" s="58" t="s">
        <v>350</v>
      </c>
      <c r="M6" s="58" t="s">
        <v>351</v>
      </c>
      <c r="N6" s="58" t="s">
        <v>352</v>
      </c>
    </row>
    <row r="7" spans="1:17" x14ac:dyDescent="0.2">
      <c r="A7" s="55" t="s">
        <v>230</v>
      </c>
      <c r="B7" s="109">
        <v>8</v>
      </c>
      <c r="C7" s="108">
        <v>28</v>
      </c>
      <c r="D7" s="108">
        <v>11</v>
      </c>
      <c r="E7" s="108">
        <v>9</v>
      </c>
      <c r="F7" s="122">
        <v>135.66666666666666</v>
      </c>
      <c r="G7" s="108">
        <v>4</v>
      </c>
      <c r="H7" s="108">
        <v>122</v>
      </c>
      <c r="I7" s="108">
        <v>82</v>
      </c>
      <c r="J7" s="108">
        <v>47</v>
      </c>
      <c r="K7" s="108">
        <v>35</v>
      </c>
      <c r="L7" s="108">
        <v>7</v>
      </c>
      <c r="M7" s="108">
        <v>148</v>
      </c>
      <c r="N7" s="108">
        <v>595</v>
      </c>
      <c r="O7" s="66">
        <f>+(J7/F7)*7</f>
        <v>2.4250614250614255</v>
      </c>
      <c r="P7" s="65">
        <f>+H7/N7</f>
        <v>0.20504201680672268</v>
      </c>
      <c r="Q7" s="73">
        <f t="shared" ref="Q7:Q71" si="0">+(K7+H7)/F7</f>
        <v>1.1572481572481574</v>
      </c>
    </row>
    <row r="8" spans="1:17" x14ac:dyDescent="0.2">
      <c r="A8" s="63" t="s">
        <v>380</v>
      </c>
      <c r="B8" s="109">
        <v>0</v>
      </c>
      <c r="C8" s="108">
        <v>19</v>
      </c>
      <c r="D8" s="108">
        <v>0</v>
      </c>
      <c r="E8" s="108">
        <v>3</v>
      </c>
      <c r="F8" s="122">
        <v>41</v>
      </c>
      <c r="G8" s="108">
        <v>1</v>
      </c>
      <c r="H8" s="108">
        <v>38</v>
      </c>
      <c r="I8" s="108">
        <v>28</v>
      </c>
      <c r="J8" s="108">
        <v>20</v>
      </c>
      <c r="K8" s="108">
        <v>18</v>
      </c>
      <c r="L8" s="108">
        <v>6</v>
      </c>
      <c r="M8" s="108">
        <v>29</v>
      </c>
      <c r="N8" s="108">
        <v>154</v>
      </c>
      <c r="O8" s="66">
        <f t="shared" ref="O8:O64" si="1">+(J8/F8)*7</f>
        <v>3.4146341463414633</v>
      </c>
      <c r="P8" s="65">
        <f t="shared" ref="P8:P64" si="2">+H8/N8</f>
        <v>0.24675324675324675</v>
      </c>
      <c r="Q8" s="73">
        <f t="shared" si="0"/>
        <v>1.3658536585365855</v>
      </c>
    </row>
    <row r="9" spans="1:17" x14ac:dyDescent="0.2">
      <c r="A9" s="55" t="s">
        <v>269</v>
      </c>
      <c r="B9" s="109">
        <v>5</v>
      </c>
      <c r="C9" s="108">
        <v>5</v>
      </c>
      <c r="D9" s="108">
        <v>1</v>
      </c>
      <c r="E9" s="108">
        <v>2</v>
      </c>
      <c r="F9" s="122">
        <v>19</v>
      </c>
      <c r="G9" s="108">
        <v>0</v>
      </c>
      <c r="H9" s="108">
        <v>39</v>
      </c>
      <c r="I9" s="108">
        <v>31</v>
      </c>
      <c r="J9" s="108">
        <v>28</v>
      </c>
      <c r="K9" s="108">
        <v>15</v>
      </c>
      <c r="L9" s="108">
        <v>1</v>
      </c>
      <c r="M9" s="108">
        <v>6</v>
      </c>
      <c r="N9" s="108">
        <v>99</v>
      </c>
      <c r="O9" s="66">
        <f t="shared" si="1"/>
        <v>10.315789473684211</v>
      </c>
      <c r="P9" s="65">
        <f t="shared" si="2"/>
        <v>0.39393939393939392</v>
      </c>
      <c r="Q9" s="73">
        <f t="shared" si="0"/>
        <v>2.8421052631578947</v>
      </c>
    </row>
    <row r="10" spans="1:17" x14ac:dyDescent="0.2">
      <c r="A10" s="63" t="s">
        <v>616</v>
      </c>
      <c r="B10" s="109">
        <v>0</v>
      </c>
      <c r="C10" s="108">
        <v>1</v>
      </c>
      <c r="D10" s="108">
        <v>0</v>
      </c>
      <c r="E10" s="108">
        <v>0</v>
      </c>
      <c r="F10" s="122">
        <v>1</v>
      </c>
      <c r="G10" s="108">
        <v>0</v>
      </c>
      <c r="H10" s="108">
        <v>1</v>
      </c>
      <c r="I10" s="108">
        <v>0</v>
      </c>
      <c r="J10" s="108">
        <v>0</v>
      </c>
      <c r="K10" s="108">
        <v>0</v>
      </c>
      <c r="L10" s="108">
        <v>0</v>
      </c>
      <c r="M10" s="108">
        <v>0</v>
      </c>
      <c r="N10" s="108">
        <v>4</v>
      </c>
      <c r="O10" s="66">
        <f t="shared" si="1"/>
        <v>0</v>
      </c>
      <c r="P10" s="65">
        <f t="shared" si="2"/>
        <v>0.25</v>
      </c>
      <c r="Q10" s="73">
        <f t="shared" si="0"/>
        <v>1</v>
      </c>
    </row>
    <row r="11" spans="1:17" x14ac:dyDescent="0.2">
      <c r="A11" s="55" t="s">
        <v>296</v>
      </c>
      <c r="B11" s="109">
        <v>0</v>
      </c>
      <c r="C11" s="108">
        <v>1</v>
      </c>
      <c r="D11" s="108">
        <v>0</v>
      </c>
      <c r="E11" s="108">
        <v>0</v>
      </c>
      <c r="F11" s="122">
        <v>1</v>
      </c>
      <c r="G11" s="108">
        <v>0</v>
      </c>
      <c r="H11" s="108">
        <v>2</v>
      </c>
      <c r="I11" s="108">
        <v>3</v>
      </c>
      <c r="J11" s="108">
        <v>0</v>
      </c>
      <c r="K11" s="108">
        <v>1</v>
      </c>
      <c r="L11" s="108">
        <v>0</v>
      </c>
      <c r="M11" s="108">
        <v>0</v>
      </c>
      <c r="N11" s="108">
        <v>6</v>
      </c>
      <c r="O11" s="66">
        <f t="shared" si="1"/>
        <v>0</v>
      </c>
      <c r="P11" s="65">
        <f t="shared" si="2"/>
        <v>0.33333333333333331</v>
      </c>
      <c r="Q11" s="73">
        <f t="shared" si="0"/>
        <v>3</v>
      </c>
    </row>
    <row r="12" spans="1:17" x14ac:dyDescent="0.2">
      <c r="A12" s="63" t="s">
        <v>538</v>
      </c>
      <c r="B12" s="109">
        <v>11</v>
      </c>
      <c r="C12" s="108">
        <v>20</v>
      </c>
      <c r="D12" s="108">
        <v>11</v>
      </c>
      <c r="E12" s="108">
        <v>2</v>
      </c>
      <c r="F12" s="122">
        <v>76.663333333333327</v>
      </c>
      <c r="G12" s="108">
        <v>0</v>
      </c>
      <c r="H12" s="108">
        <v>56</v>
      </c>
      <c r="I12" s="108">
        <v>23</v>
      </c>
      <c r="J12" s="108">
        <v>16</v>
      </c>
      <c r="K12" s="108">
        <v>27</v>
      </c>
      <c r="L12" s="108">
        <v>10</v>
      </c>
      <c r="M12" s="108">
        <v>69</v>
      </c>
      <c r="N12" s="108">
        <v>280</v>
      </c>
      <c r="O12" s="126">
        <f t="shared" si="1"/>
        <v>1.4609330840471326</v>
      </c>
      <c r="P12" s="65">
        <f t="shared" si="2"/>
        <v>0.2</v>
      </c>
      <c r="Q12" s="73">
        <f t="shared" si="0"/>
        <v>1.0826557676420714</v>
      </c>
    </row>
    <row r="13" spans="1:17" x14ac:dyDescent="0.2">
      <c r="A13" s="63" t="s">
        <v>406</v>
      </c>
      <c r="B13" s="109">
        <v>13</v>
      </c>
      <c r="C13" s="108">
        <v>14</v>
      </c>
      <c r="D13" s="108">
        <v>2</v>
      </c>
      <c r="E13" s="108">
        <v>4</v>
      </c>
      <c r="F13" s="122">
        <v>67.326666666666668</v>
      </c>
      <c r="G13" s="108">
        <v>0</v>
      </c>
      <c r="H13" s="108">
        <v>81</v>
      </c>
      <c r="I13" s="108">
        <v>45</v>
      </c>
      <c r="J13" s="108">
        <v>34</v>
      </c>
      <c r="K13" s="108">
        <v>18</v>
      </c>
      <c r="L13" s="108">
        <v>6</v>
      </c>
      <c r="M13" s="108">
        <v>42</v>
      </c>
      <c r="N13" s="108">
        <v>278</v>
      </c>
      <c r="O13" s="66">
        <f t="shared" si="1"/>
        <v>3.5350034656896723</v>
      </c>
      <c r="P13" s="65">
        <f t="shared" si="2"/>
        <v>0.29136690647482016</v>
      </c>
      <c r="Q13" s="73">
        <f t="shared" si="0"/>
        <v>1.4704426180809982</v>
      </c>
    </row>
    <row r="14" spans="1:17" x14ac:dyDescent="0.2">
      <c r="A14" s="63" t="s">
        <v>617</v>
      </c>
      <c r="B14" s="109">
        <v>6</v>
      </c>
      <c r="C14" s="108">
        <v>17</v>
      </c>
      <c r="D14" s="108">
        <v>7</v>
      </c>
      <c r="E14" s="108">
        <v>1</v>
      </c>
      <c r="F14" s="122">
        <v>49.33</v>
      </c>
      <c r="G14" s="108">
        <v>1</v>
      </c>
      <c r="H14" s="108">
        <v>39</v>
      </c>
      <c r="I14" s="108">
        <v>16</v>
      </c>
      <c r="J14" s="108">
        <v>7</v>
      </c>
      <c r="K14" s="108">
        <v>10</v>
      </c>
      <c r="L14" s="108">
        <v>5</v>
      </c>
      <c r="M14" s="108">
        <v>51</v>
      </c>
      <c r="N14" s="108">
        <v>190</v>
      </c>
      <c r="O14" s="66">
        <f t="shared" si="1"/>
        <v>0.99331035880802765</v>
      </c>
      <c r="P14" s="65">
        <f t="shared" si="2"/>
        <v>0.20526315789473684</v>
      </c>
      <c r="Q14" s="73">
        <f t="shared" si="0"/>
        <v>0.99331035880802765</v>
      </c>
    </row>
    <row r="15" spans="1:17" x14ac:dyDescent="0.2">
      <c r="A15" s="55" t="s">
        <v>279</v>
      </c>
      <c r="B15" s="109">
        <v>3</v>
      </c>
      <c r="C15" s="108">
        <v>18</v>
      </c>
      <c r="D15" s="108">
        <v>2</v>
      </c>
      <c r="E15" s="108">
        <v>1</v>
      </c>
      <c r="F15" s="122">
        <v>41</v>
      </c>
      <c r="G15" s="108">
        <v>0</v>
      </c>
      <c r="H15" s="108">
        <v>50</v>
      </c>
      <c r="I15" s="108">
        <v>21</v>
      </c>
      <c r="J15" s="108">
        <v>19</v>
      </c>
      <c r="K15" s="108">
        <v>14</v>
      </c>
      <c r="L15" s="108">
        <v>4</v>
      </c>
      <c r="M15" s="108">
        <v>20</v>
      </c>
      <c r="N15" s="108">
        <v>167</v>
      </c>
      <c r="O15" s="66">
        <f t="shared" si="1"/>
        <v>3.2439024390243905</v>
      </c>
      <c r="P15" s="65">
        <f t="shared" si="2"/>
        <v>0.29940119760479039</v>
      </c>
      <c r="Q15" s="73">
        <f t="shared" si="0"/>
        <v>1.5609756097560976</v>
      </c>
    </row>
    <row r="16" spans="1:17" x14ac:dyDescent="0.2">
      <c r="A16" s="63" t="s">
        <v>495</v>
      </c>
      <c r="B16" s="109">
        <v>13</v>
      </c>
      <c r="C16" s="108">
        <v>9</v>
      </c>
      <c r="D16" s="108">
        <v>5</v>
      </c>
      <c r="E16" s="108">
        <v>0</v>
      </c>
      <c r="F16" s="122">
        <v>38</v>
      </c>
      <c r="G16" s="108">
        <v>0</v>
      </c>
      <c r="H16" s="108">
        <v>19</v>
      </c>
      <c r="I16" s="108">
        <v>15</v>
      </c>
      <c r="J16" s="108">
        <v>13</v>
      </c>
      <c r="K16" s="108">
        <v>27</v>
      </c>
      <c r="L16" s="108">
        <v>11</v>
      </c>
      <c r="M16" s="108">
        <v>49</v>
      </c>
      <c r="N16" s="108">
        <v>129</v>
      </c>
      <c r="O16" s="66">
        <f t="shared" si="1"/>
        <v>2.3947368421052633</v>
      </c>
      <c r="P16" s="65">
        <f t="shared" si="2"/>
        <v>0.14728682170542637</v>
      </c>
      <c r="Q16" s="73">
        <f t="shared" si="0"/>
        <v>1.2105263157894737</v>
      </c>
    </row>
    <row r="17" spans="1:17" x14ac:dyDescent="0.2">
      <c r="A17" s="63" t="s">
        <v>430</v>
      </c>
      <c r="B17" s="109">
        <v>1</v>
      </c>
      <c r="C17" s="108">
        <v>0</v>
      </c>
      <c r="D17" s="108">
        <v>0</v>
      </c>
      <c r="E17" s="108">
        <v>0</v>
      </c>
      <c r="F17" s="122">
        <v>0.33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0</v>
      </c>
      <c r="M17" s="108">
        <v>1</v>
      </c>
      <c r="N17" s="108">
        <v>1</v>
      </c>
      <c r="O17" s="66">
        <f t="shared" si="1"/>
        <v>0</v>
      </c>
      <c r="P17" s="65">
        <f t="shared" si="2"/>
        <v>0</v>
      </c>
      <c r="Q17" s="73">
        <f t="shared" si="0"/>
        <v>0</v>
      </c>
    </row>
    <row r="18" spans="1:17" x14ac:dyDescent="0.2">
      <c r="A18" s="55" t="s">
        <v>224</v>
      </c>
      <c r="B18" s="109">
        <v>0</v>
      </c>
      <c r="C18" s="108">
        <v>2</v>
      </c>
      <c r="D18" s="108">
        <v>0</v>
      </c>
      <c r="E18" s="108">
        <v>0</v>
      </c>
      <c r="F18" s="122">
        <v>2.6666666666666665</v>
      </c>
      <c r="G18" s="108">
        <v>0</v>
      </c>
      <c r="H18" s="108">
        <v>5</v>
      </c>
      <c r="I18" s="108">
        <v>1</v>
      </c>
      <c r="J18" s="108">
        <v>1</v>
      </c>
      <c r="K18" s="108">
        <v>0</v>
      </c>
      <c r="L18" s="108">
        <v>0</v>
      </c>
      <c r="M18" s="108">
        <v>3</v>
      </c>
      <c r="N18" s="108">
        <v>14</v>
      </c>
      <c r="O18" s="66">
        <f t="shared" si="1"/>
        <v>2.625</v>
      </c>
      <c r="P18" s="65">
        <f t="shared" si="2"/>
        <v>0.35714285714285715</v>
      </c>
      <c r="Q18" s="73">
        <f t="shared" si="0"/>
        <v>1.875</v>
      </c>
    </row>
    <row r="19" spans="1:17" x14ac:dyDescent="0.2">
      <c r="A19" s="63" t="s">
        <v>382</v>
      </c>
      <c r="B19" s="109">
        <v>6</v>
      </c>
      <c r="C19" s="108">
        <v>7</v>
      </c>
      <c r="D19" s="108">
        <v>4</v>
      </c>
      <c r="E19" s="108">
        <v>0</v>
      </c>
      <c r="F19" s="122">
        <v>34.33</v>
      </c>
      <c r="G19" s="108">
        <v>0</v>
      </c>
      <c r="H19" s="108">
        <v>26</v>
      </c>
      <c r="I19" s="108">
        <v>11</v>
      </c>
      <c r="J19" s="108">
        <v>9</v>
      </c>
      <c r="K19" s="108">
        <v>19</v>
      </c>
      <c r="L19" s="108">
        <v>6</v>
      </c>
      <c r="M19" s="108">
        <v>24</v>
      </c>
      <c r="N19" s="108">
        <v>121</v>
      </c>
      <c r="O19" s="66">
        <f t="shared" si="1"/>
        <v>1.835129624235363</v>
      </c>
      <c r="P19" s="65">
        <f t="shared" si="2"/>
        <v>0.21487603305785125</v>
      </c>
      <c r="Q19" s="73">
        <f t="shared" si="0"/>
        <v>1.3108068744538306</v>
      </c>
    </row>
    <row r="20" spans="1:17" x14ac:dyDescent="0.2">
      <c r="A20" s="55" t="s">
        <v>278</v>
      </c>
      <c r="B20" s="109">
        <v>14</v>
      </c>
      <c r="C20" s="108">
        <v>19</v>
      </c>
      <c r="D20" s="108">
        <v>7</v>
      </c>
      <c r="E20" s="108">
        <v>7</v>
      </c>
      <c r="F20" s="122">
        <v>98</v>
      </c>
      <c r="G20" s="108">
        <v>1</v>
      </c>
      <c r="H20" s="108">
        <v>103</v>
      </c>
      <c r="I20" s="108">
        <v>56</v>
      </c>
      <c r="J20" s="108">
        <v>46</v>
      </c>
      <c r="K20" s="108">
        <v>42</v>
      </c>
      <c r="L20" s="108">
        <v>7</v>
      </c>
      <c r="M20" s="108">
        <v>64</v>
      </c>
      <c r="N20" s="108">
        <v>386</v>
      </c>
      <c r="O20" s="66">
        <f t="shared" si="1"/>
        <v>3.285714285714286</v>
      </c>
      <c r="P20" s="65">
        <f t="shared" si="2"/>
        <v>0.26683937823834197</v>
      </c>
      <c r="Q20" s="73">
        <f t="shared" si="0"/>
        <v>1.4795918367346939</v>
      </c>
    </row>
    <row r="21" spans="1:17" x14ac:dyDescent="0.2">
      <c r="A21" s="63" t="s">
        <v>415</v>
      </c>
      <c r="B21" s="109">
        <v>0</v>
      </c>
      <c r="C21" s="108">
        <v>1</v>
      </c>
      <c r="D21" s="108">
        <v>0</v>
      </c>
      <c r="E21" s="108">
        <v>0</v>
      </c>
      <c r="F21" s="122">
        <v>0.33</v>
      </c>
      <c r="G21" s="108"/>
      <c r="H21" s="108">
        <v>2</v>
      </c>
      <c r="I21" s="108">
        <v>3</v>
      </c>
      <c r="J21" s="108">
        <v>3</v>
      </c>
      <c r="K21" s="108">
        <v>2</v>
      </c>
      <c r="L21" s="108">
        <v>0</v>
      </c>
      <c r="M21" s="108">
        <v>0</v>
      </c>
      <c r="N21" s="108">
        <v>3</v>
      </c>
      <c r="O21" s="66">
        <f t="shared" si="1"/>
        <v>63.636363636363626</v>
      </c>
      <c r="P21" s="65">
        <f t="shared" si="2"/>
        <v>0.66666666666666663</v>
      </c>
      <c r="Q21" s="73">
        <f t="shared" si="0"/>
        <v>12.121212121212121</v>
      </c>
    </row>
    <row r="22" spans="1:17" x14ac:dyDescent="0.2">
      <c r="A22" s="55" t="s">
        <v>243</v>
      </c>
      <c r="B22" s="109">
        <v>0</v>
      </c>
      <c r="C22" s="108">
        <v>16</v>
      </c>
      <c r="D22" s="108">
        <v>1</v>
      </c>
      <c r="E22" s="108">
        <v>0</v>
      </c>
      <c r="F22" s="122">
        <v>25.33666666666667</v>
      </c>
      <c r="G22" s="108">
        <v>1</v>
      </c>
      <c r="H22" s="108">
        <v>18</v>
      </c>
      <c r="I22" s="108">
        <v>9</v>
      </c>
      <c r="J22" s="108">
        <v>7</v>
      </c>
      <c r="K22" s="108">
        <v>11</v>
      </c>
      <c r="L22" s="108">
        <v>4</v>
      </c>
      <c r="M22" s="108">
        <v>20</v>
      </c>
      <c r="N22" s="108">
        <v>110</v>
      </c>
      <c r="O22" s="66">
        <f t="shared" si="1"/>
        <v>1.9339560584133666</v>
      </c>
      <c r="P22" s="65">
        <f t="shared" si="2"/>
        <v>0.16363636363636364</v>
      </c>
      <c r="Q22" s="73">
        <f t="shared" si="0"/>
        <v>1.1445862386528087</v>
      </c>
    </row>
    <row r="23" spans="1:17" x14ac:dyDescent="0.2">
      <c r="A23" s="55" t="s">
        <v>302</v>
      </c>
      <c r="B23" s="109">
        <v>0</v>
      </c>
      <c r="C23" s="108">
        <v>1</v>
      </c>
      <c r="D23" s="108">
        <v>0</v>
      </c>
      <c r="E23" s="108">
        <v>0</v>
      </c>
      <c r="F23" s="122">
        <v>0.67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1</v>
      </c>
      <c r="O23" s="66">
        <f t="shared" si="1"/>
        <v>0</v>
      </c>
      <c r="P23" s="65">
        <f t="shared" si="2"/>
        <v>0</v>
      </c>
      <c r="Q23" s="73">
        <f t="shared" si="0"/>
        <v>0</v>
      </c>
    </row>
    <row r="24" spans="1:17" x14ac:dyDescent="0.2">
      <c r="A24" s="55" t="s">
        <v>221</v>
      </c>
      <c r="B24" s="109">
        <v>0</v>
      </c>
      <c r="C24" s="108">
        <v>1</v>
      </c>
      <c r="D24" s="108">
        <v>0</v>
      </c>
      <c r="E24" s="108">
        <v>0</v>
      </c>
      <c r="F24" s="122">
        <v>1</v>
      </c>
      <c r="G24" s="108">
        <v>0</v>
      </c>
      <c r="H24" s="108">
        <v>1</v>
      </c>
      <c r="I24" s="108">
        <v>0</v>
      </c>
      <c r="J24" s="108">
        <v>0</v>
      </c>
      <c r="K24" s="108">
        <v>0</v>
      </c>
      <c r="L24" s="108">
        <v>0</v>
      </c>
      <c r="M24" s="108">
        <v>1</v>
      </c>
      <c r="N24" s="108">
        <v>4</v>
      </c>
      <c r="O24" s="66">
        <f t="shared" si="1"/>
        <v>0</v>
      </c>
      <c r="P24" s="65">
        <f t="shared" si="2"/>
        <v>0.25</v>
      </c>
      <c r="Q24" s="73">
        <f t="shared" si="0"/>
        <v>1</v>
      </c>
    </row>
    <row r="25" spans="1:17" x14ac:dyDescent="0.2">
      <c r="A25" s="63" t="s">
        <v>384</v>
      </c>
      <c r="B25" s="109">
        <v>2</v>
      </c>
      <c r="C25" s="108">
        <v>8</v>
      </c>
      <c r="D25" s="108">
        <v>0</v>
      </c>
      <c r="E25" s="108">
        <v>1</v>
      </c>
      <c r="F25" s="122">
        <v>10</v>
      </c>
      <c r="G25" s="108">
        <v>1</v>
      </c>
      <c r="H25" s="108">
        <v>7</v>
      </c>
      <c r="I25" s="108">
        <v>7</v>
      </c>
      <c r="J25" s="108">
        <v>5</v>
      </c>
      <c r="K25" s="108">
        <v>11</v>
      </c>
      <c r="L25" s="108">
        <v>1</v>
      </c>
      <c r="M25" s="108">
        <v>10</v>
      </c>
      <c r="N25" s="108">
        <v>33</v>
      </c>
      <c r="O25" s="66">
        <f t="shared" si="1"/>
        <v>3.5</v>
      </c>
      <c r="P25" s="65">
        <f t="shared" si="2"/>
        <v>0.21212121212121213</v>
      </c>
      <c r="Q25" s="73">
        <f t="shared" si="0"/>
        <v>1.8</v>
      </c>
    </row>
    <row r="26" spans="1:17" x14ac:dyDescent="0.2">
      <c r="A26" s="55" t="s">
        <v>227</v>
      </c>
      <c r="B26" s="109">
        <v>0</v>
      </c>
      <c r="C26" s="108">
        <v>7</v>
      </c>
      <c r="D26" s="108">
        <v>2</v>
      </c>
      <c r="E26" s="108">
        <v>3</v>
      </c>
      <c r="F26" s="122">
        <v>36</v>
      </c>
      <c r="G26" s="108">
        <v>0</v>
      </c>
      <c r="H26" s="108">
        <v>40</v>
      </c>
      <c r="I26" s="108">
        <v>32</v>
      </c>
      <c r="J26" s="108">
        <v>25</v>
      </c>
      <c r="K26" s="108">
        <v>21</v>
      </c>
      <c r="L26" s="108">
        <v>0</v>
      </c>
      <c r="M26" s="108">
        <v>34</v>
      </c>
      <c r="N26" s="108">
        <v>176</v>
      </c>
      <c r="O26" s="66">
        <f t="shared" si="1"/>
        <v>4.8611111111111107</v>
      </c>
      <c r="P26" s="65">
        <f t="shared" si="2"/>
        <v>0.22727272727272727</v>
      </c>
      <c r="Q26" s="73">
        <f t="shared" si="0"/>
        <v>1.6944444444444444</v>
      </c>
    </row>
    <row r="27" spans="1:17" x14ac:dyDescent="0.2">
      <c r="A27" s="63" t="s">
        <v>473</v>
      </c>
      <c r="B27" s="109">
        <v>14</v>
      </c>
      <c r="C27" s="108">
        <v>11</v>
      </c>
      <c r="D27" s="108">
        <v>6</v>
      </c>
      <c r="E27" s="108">
        <v>2</v>
      </c>
      <c r="F27" s="122">
        <v>50.34</v>
      </c>
      <c r="G27" s="108">
        <v>0</v>
      </c>
      <c r="H27" s="108">
        <v>36</v>
      </c>
      <c r="I27" s="108">
        <v>31</v>
      </c>
      <c r="J27" s="108">
        <v>23</v>
      </c>
      <c r="K27" s="108">
        <v>35</v>
      </c>
      <c r="L27" s="108">
        <v>11</v>
      </c>
      <c r="M27" s="108">
        <v>48</v>
      </c>
      <c r="N27" s="108">
        <v>187</v>
      </c>
      <c r="O27" s="66">
        <f t="shared" si="1"/>
        <v>3.1982518871672623</v>
      </c>
      <c r="P27" s="65">
        <f t="shared" si="2"/>
        <v>0.19251336898395721</v>
      </c>
      <c r="Q27" s="73">
        <f t="shared" si="0"/>
        <v>1.4104092173222089</v>
      </c>
    </row>
    <row r="28" spans="1:17" x14ac:dyDescent="0.2">
      <c r="A28" s="55" t="s">
        <v>245</v>
      </c>
      <c r="B28" s="109">
        <v>2</v>
      </c>
      <c r="C28" s="108">
        <v>35</v>
      </c>
      <c r="D28" s="108">
        <v>5</v>
      </c>
      <c r="E28" s="108">
        <v>2</v>
      </c>
      <c r="F28" s="122">
        <v>68.666666666666671</v>
      </c>
      <c r="G28" s="93">
        <v>13</v>
      </c>
      <c r="H28" s="108">
        <v>71</v>
      </c>
      <c r="I28" s="108">
        <v>36</v>
      </c>
      <c r="J28" s="108">
        <v>25</v>
      </c>
      <c r="K28" s="108">
        <v>21</v>
      </c>
      <c r="L28" s="108">
        <v>4</v>
      </c>
      <c r="M28" s="108">
        <v>81</v>
      </c>
      <c r="N28" s="108">
        <v>302</v>
      </c>
      <c r="O28" s="66">
        <f t="shared" si="1"/>
        <v>2.5485436893203879</v>
      </c>
      <c r="P28" s="65">
        <f t="shared" si="2"/>
        <v>0.23509933774834438</v>
      </c>
      <c r="Q28" s="73">
        <f t="shared" si="0"/>
        <v>1.3398058252427183</v>
      </c>
    </row>
    <row r="29" spans="1:17" x14ac:dyDescent="0.2">
      <c r="A29" s="55" t="s">
        <v>304</v>
      </c>
      <c r="B29" s="109">
        <v>2</v>
      </c>
      <c r="C29" s="108">
        <v>24</v>
      </c>
      <c r="D29" s="108">
        <v>2</v>
      </c>
      <c r="E29" s="108">
        <v>3</v>
      </c>
      <c r="F29" s="122">
        <v>39.663333333333334</v>
      </c>
      <c r="G29" s="108">
        <v>3</v>
      </c>
      <c r="H29" s="108">
        <v>37</v>
      </c>
      <c r="I29" s="108">
        <v>42</v>
      </c>
      <c r="J29" s="108">
        <v>29</v>
      </c>
      <c r="K29" s="108">
        <v>22</v>
      </c>
      <c r="L29" s="108">
        <v>15</v>
      </c>
      <c r="M29" s="108">
        <v>30</v>
      </c>
      <c r="N29" s="108">
        <v>161</v>
      </c>
      <c r="O29" s="66">
        <f t="shared" si="1"/>
        <v>5.1180771493402801</v>
      </c>
      <c r="P29" s="65">
        <f t="shared" si="2"/>
        <v>0.22981366459627328</v>
      </c>
      <c r="Q29" s="73">
        <f t="shared" si="0"/>
        <v>1.4875199596604756</v>
      </c>
    </row>
    <row r="30" spans="1:17" x14ac:dyDescent="0.2">
      <c r="A30" s="55" t="s">
        <v>240</v>
      </c>
      <c r="B30" s="109">
        <v>0</v>
      </c>
      <c r="C30" s="108">
        <v>13</v>
      </c>
      <c r="D30" s="108">
        <v>2</v>
      </c>
      <c r="E30" s="108">
        <v>6</v>
      </c>
      <c r="F30" s="122">
        <v>56</v>
      </c>
      <c r="G30" s="108">
        <v>0</v>
      </c>
      <c r="H30" s="108">
        <v>67</v>
      </c>
      <c r="I30" s="108">
        <v>41</v>
      </c>
      <c r="J30" s="108">
        <v>31</v>
      </c>
      <c r="K30" s="108">
        <v>20</v>
      </c>
      <c r="L30" s="108">
        <v>0</v>
      </c>
      <c r="M30" s="108">
        <v>23</v>
      </c>
      <c r="N30" s="108">
        <v>242</v>
      </c>
      <c r="O30" s="66">
        <f t="shared" si="1"/>
        <v>3.875</v>
      </c>
      <c r="P30" s="65">
        <f t="shared" si="2"/>
        <v>0.27685950413223143</v>
      </c>
      <c r="Q30" s="73">
        <f t="shared" si="0"/>
        <v>1.5535714285714286</v>
      </c>
    </row>
    <row r="31" spans="1:17" x14ac:dyDescent="0.2">
      <c r="A31" s="55" t="s">
        <v>266</v>
      </c>
      <c r="B31" s="109">
        <v>12</v>
      </c>
      <c r="C31" s="108">
        <v>2</v>
      </c>
      <c r="D31" s="108">
        <v>3</v>
      </c>
      <c r="E31" s="108">
        <v>9</v>
      </c>
      <c r="F31" s="122">
        <v>39.33</v>
      </c>
      <c r="G31" s="108">
        <v>0</v>
      </c>
      <c r="H31" s="108">
        <v>25</v>
      </c>
      <c r="I31" s="108">
        <v>35</v>
      </c>
      <c r="J31" s="108">
        <v>21</v>
      </c>
      <c r="K31" s="108">
        <v>52</v>
      </c>
      <c r="L31" s="108">
        <v>5</v>
      </c>
      <c r="M31" s="108">
        <v>73</v>
      </c>
      <c r="N31" s="108">
        <v>159</v>
      </c>
      <c r="O31" s="66">
        <f t="shared" si="1"/>
        <v>3.7376048817696419</v>
      </c>
      <c r="P31" s="65">
        <f t="shared" si="2"/>
        <v>0.15723270440251572</v>
      </c>
      <c r="Q31" s="73">
        <f t="shared" si="0"/>
        <v>1.9577930333079074</v>
      </c>
    </row>
    <row r="32" spans="1:17" x14ac:dyDescent="0.2">
      <c r="A32" s="55" t="s">
        <v>263</v>
      </c>
      <c r="B32" s="109">
        <v>1</v>
      </c>
      <c r="C32" s="108">
        <v>3</v>
      </c>
      <c r="D32" s="108">
        <v>0</v>
      </c>
      <c r="E32" s="108">
        <v>1</v>
      </c>
      <c r="F32" s="122">
        <v>4.67</v>
      </c>
      <c r="G32" s="108">
        <v>0</v>
      </c>
      <c r="H32" s="108">
        <v>7</v>
      </c>
      <c r="I32" s="108">
        <v>6</v>
      </c>
      <c r="J32" s="108">
        <v>4</v>
      </c>
      <c r="K32" s="108">
        <v>3</v>
      </c>
      <c r="L32" s="108">
        <v>2</v>
      </c>
      <c r="M32" s="108">
        <v>2</v>
      </c>
      <c r="N32" s="108">
        <v>27</v>
      </c>
      <c r="O32" s="66">
        <f t="shared" si="1"/>
        <v>5.9957173447537473</v>
      </c>
      <c r="P32" s="65">
        <f t="shared" si="2"/>
        <v>0.25925925925925924</v>
      </c>
      <c r="Q32" s="73">
        <f t="shared" si="0"/>
        <v>2.1413276231263385</v>
      </c>
    </row>
    <row r="33" spans="1:17" x14ac:dyDescent="0.2">
      <c r="A33" s="55" t="s">
        <v>254</v>
      </c>
      <c r="B33" s="109">
        <v>0</v>
      </c>
      <c r="C33" s="108">
        <v>15</v>
      </c>
      <c r="D33" s="108">
        <v>1</v>
      </c>
      <c r="E33" s="108">
        <v>2</v>
      </c>
      <c r="F33" s="122">
        <v>27</v>
      </c>
      <c r="G33" s="108">
        <v>1</v>
      </c>
      <c r="H33" s="108">
        <v>31</v>
      </c>
      <c r="I33" s="108">
        <v>39</v>
      </c>
      <c r="J33" s="108">
        <v>25</v>
      </c>
      <c r="K33" s="108">
        <v>17</v>
      </c>
      <c r="L33" s="108">
        <v>1</v>
      </c>
      <c r="M33" s="108">
        <v>12</v>
      </c>
      <c r="N33" s="108">
        <v>141</v>
      </c>
      <c r="O33" s="66">
        <f t="shared" si="1"/>
        <v>6.4814814814814818</v>
      </c>
      <c r="P33" s="65">
        <f t="shared" si="2"/>
        <v>0.21985815602836881</v>
      </c>
      <c r="Q33" s="73">
        <f t="shared" si="0"/>
        <v>1.7777777777777777</v>
      </c>
    </row>
    <row r="34" spans="1:17" x14ac:dyDescent="0.2">
      <c r="A34" s="55" t="s">
        <v>285</v>
      </c>
      <c r="B34" s="109">
        <v>23</v>
      </c>
      <c r="C34" s="93">
        <v>37</v>
      </c>
      <c r="D34" s="108">
        <v>13</v>
      </c>
      <c r="E34" s="108">
        <v>5</v>
      </c>
      <c r="F34" s="122">
        <v>146.99</v>
      </c>
      <c r="G34" s="108">
        <v>4</v>
      </c>
      <c r="H34" s="108">
        <v>135</v>
      </c>
      <c r="I34" s="108">
        <v>63</v>
      </c>
      <c r="J34" s="108">
        <v>41</v>
      </c>
      <c r="K34" s="108">
        <v>59</v>
      </c>
      <c r="L34" s="108">
        <v>10</v>
      </c>
      <c r="M34" s="108">
        <v>144</v>
      </c>
      <c r="N34" s="108">
        <v>574</v>
      </c>
      <c r="O34" s="66">
        <f t="shared" si="1"/>
        <v>1.9525137764473772</v>
      </c>
      <c r="P34" s="65">
        <f t="shared" si="2"/>
        <v>0.23519163763066203</v>
      </c>
      <c r="Q34" s="73">
        <f t="shared" si="0"/>
        <v>1.3198176746717463</v>
      </c>
    </row>
    <row r="35" spans="1:17" x14ac:dyDescent="0.2">
      <c r="A35" s="55" t="s">
        <v>298</v>
      </c>
      <c r="B35" s="109">
        <v>6</v>
      </c>
      <c r="C35" s="108">
        <v>13</v>
      </c>
      <c r="D35" s="108">
        <v>1</v>
      </c>
      <c r="E35" s="108">
        <v>2</v>
      </c>
      <c r="F35" s="122">
        <v>34.33</v>
      </c>
      <c r="G35" s="108">
        <v>0</v>
      </c>
      <c r="H35" s="108">
        <v>29</v>
      </c>
      <c r="I35" s="108">
        <v>30</v>
      </c>
      <c r="J35" s="108">
        <v>19</v>
      </c>
      <c r="K35" s="108">
        <v>31</v>
      </c>
      <c r="L35" s="108">
        <v>10</v>
      </c>
      <c r="M35" s="108">
        <v>22</v>
      </c>
      <c r="N35" s="108">
        <v>132</v>
      </c>
      <c r="O35" s="66">
        <f t="shared" si="1"/>
        <v>3.8741625400524327</v>
      </c>
      <c r="P35" s="65">
        <f t="shared" si="2"/>
        <v>0.2196969696969697</v>
      </c>
      <c r="Q35" s="73">
        <f t="shared" si="0"/>
        <v>1.7477424992717741</v>
      </c>
    </row>
    <row r="36" spans="1:17" x14ac:dyDescent="0.2">
      <c r="A36" s="55" t="s">
        <v>265</v>
      </c>
      <c r="B36" s="109">
        <v>4</v>
      </c>
      <c r="C36" s="108">
        <v>7</v>
      </c>
      <c r="D36" s="108">
        <v>3</v>
      </c>
      <c r="E36" s="108">
        <v>2</v>
      </c>
      <c r="F36" s="122">
        <v>19</v>
      </c>
      <c r="G36" s="108">
        <v>0</v>
      </c>
      <c r="H36" s="108">
        <v>40</v>
      </c>
      <c r="I36" s="108">
        <v>36</v>
      </c>
      <c r="J36" s="108">
        <v>32</v>
      </c>
      <c r="K36" s="108">
        <v>14</v>
      </c>
      <c r="L36" s="108">
        <v>3</v>
      </c>
      <c r="M36" s="108">
        <v>12</v>
      </c>
      <c r="N36" s="108">
        <v>114</v>
      </c>
      <c r="O36" s="66">
        <f t="shared" si="1"/>
        <v>11.789473684210526</v>
      </c>
      <c r="P36" s="65">
        <f t="shared" si="2"/>
        <v>0.35087719298245612</v>
      </c>
      <c r="Q36" s="73">
        <f t="shared" si="0"/>
        <v>2.8421052631578947</v>
      </c>
    </row>
    <row r="37" spans="1:17" x14ac:dyDescent="0.2">
      <c r="A37" s="55" t="s">
        <v>267</v>
      </c>
      <c r="B37" s="109">
        <v>0</v>
      </c>
      <c r="C37" s="108">
        <v>10</v>
      </c>
      <c r="D37" s="108">
        <v>0</v>
      </c>
      <c r="E37" s="108">
        <v>0</v>
      </c>
      <c r="F37" s="122">
        <v>15</v>
      </c>
      <c r="G37" s="108">
        <v>0</v>
      </c>
      <c r="H37" s="108">
        <v>19</v>
      </c>
      <c r="I37" s="108">
        <v>20</v>
      </c>
      <c r="J37" s="108">
        <v>12</v>
      </c>
      <c r="K37" s="108">
        <v>12</v>
      </c>
      <c r="L37" s="108">
        <v>2</v>
      </c>
      <c r="M37" s="108">
        <v>10</v>
      </c>
      <c r="N37" s="108">
        <v>67</v>
      </c>
      <c r="O37" s="66">
        <f t="shared" si="1"/>
        <v>5.6000000000000005</v>
      </c>
      <c r="P37" s="65">
        <f t="shared" si="2"/>
        <v>0.28358208955223879</v>
      </c>
      <c r="Q37" s="73">
        <f t="shared" si="0"/>
        <v>2.0666666666666669</v>
      </c>
    </row>
    <row r="38" spans="1:17" x14ac:dyDescent="0.2">
      <c r="A38" s="63" t="s">
        <v>494</v>
      </c>
      <c r="B38" s="109">
        <v>9</v>
      </c>
      <c r="C38" s="108">
        <v>9</v>
      </c>
      <c r="D38" s="108">
        <v>0</v>
      </c>
      <c r="E38" s="108">
        <v>1</v>
      </c>
      <c r="F38" s="122">
        <v>24</v>
      </c>
      <c r="G38" s="108">
        <v>1</v>
      </c>
      <c r="H38" s="108">
        <v>19</v>
      </c>
      <c r="I38" s="108">
        <v>9</v>
      </c>
      <c r="J38" s="108">
        <v>9</v>
      </c>
      <c r="K38" s="108">
        <v>5</v>
      </c>
      <c r="L38" s="108">
        <v>10</v>
      </c>
      <c r="M38" s="108">
        <v>12</v>
      </c>
      <c r="N38" s="108">
        <v>89</v>
      </c>
      <c r="O38" s="66">
        <f t="shared" si="1"/>
        <v>2.625</v>
      </c>
      <c r="P38" s="65">
        <f t="shared" si="2"/>
        <v>0.21348314606741572</v>
      </c>
      <c r="Q38" s="73">
        <f t="shared" si="0"/>
        <v>1</v>
      </c>
    </row>
    <row r="39" spans="1:17" x14ac:dyDescent="0.2">
      <c r="A39" s="55" t="s">
        <v>244</v>
      </c>
      <c r="B39" s="109">
        <v>8</v>
      </c>
      <c r="C39" s="108">
        <v>14</v>
      </c>
      <c r="D39" s="108">
        <v>3</v>
      </c>
      <c r="E39" s="108">
        <v>9</v>
      </c>
      <c r="F39" s="122">
        <v>62</v>
      </c>
      <c r="G39" s="108">
        <v>0</v>
      </c>
      <c r="H39" s="108">
        <v>89</v>
      </c>
      <c r="I39" s="108">
        <v>80</v>
      </c>
      <c r="J39" s="108">
        <v>55</v>
      </c>
      <c r="K39" s="108">
        <v>42</v>
      </c>
      <c r="L39" s="108">
        <v>6</v>
      </c>
      <c r="M39" s="108">
        <v>22</v>
      </c>
      <c r="N39" s="108">
        <v>317</v>
      </c>
      <c r="O39" s="66">
        <f t="shared" si="1"/>
        <v>6.209677419354839</v>
      </c>
      <c r="P39" s="65">
        <f t="shared" si="2"/>
        <v>0.28075709779179808</v>
      </c>
      <c r="Q39" s="73">
        <f t="shared" si="0"/>
        <v>2.1129032258064515</v>
      </c>
    </row>
    <row r="40" spans="1:17" x14ac:dyDescent="0.2">
      <c r="A40" s="63" t="s">
        <v>379</v>
      </c>
      <c r="B40" s="109">
        <v>0</v>
      </c>
      <c r="C40" s="108">
        <v>6</v>
      </c>
      <c r="D40" s="108">
        <v>0</v>
      </c>
      <c r="E40" s="108">
        <v>0</v>
      </c>
      <c r="F40" s="122">
        <v>9</v>
      </c>
      <c r="G40" s="108">
        <v>0</v>
      </c>
      <c r="H40" s="108">
        <v>14</v>
      </c>
      <c r="I40" s="108">
        <v>10</v>
      </c>
      <c r="J40" s="108">
        <v>5</v>
      </c>
      <c r="K40" s="108">
        <v>7</v>
      </c>
      <c r="L40" s="108">
        <v>3</v>
      </c>
      <c r="M40" s="108">
        <v>5</v>
      </c>
      <c r="N40" s="108">
        <v>42</v>
      </c>
      <c r="O40" s="66">
        <f t="shared" si="1"/>
        <v>3.8888888888888893</v>
      </c>
      <c r="P40" s="65">
        <f t="shared" si="2"/>
        <v>0.33333333333333331</v>
      </c>
      <c r="Q40" s="73">
        <f t="shared" si="0"/>
        <v>2.3333333333333335</v>
      </c>
    </row>
    <row r="41" spans="1:17" x14ac:dyDescent="0.2">
      <c r="A41" s="55" t="s">
        <v>248</v>
      </c>
      <c r="B41" s="109"/>
      <c r="C41" s="108">
        <v>5</v>
      </c>
      <c r="D41" s="108">
        <v>0</v>
      </c>
      <c r="E41" s="108">
        <v>1</v>
      </c>
      <c r="F41" s="122">
        <v>9.3333333333333339</v>
      </c>
      <c r="G41" s="108">
        <v>1</v>
      </c>
      <c r="H41" s="108">
        <v>11</v>
      </c>
      <c r="I41" s="108">
        <v>8</v>
      </c>
      <c r="J41" s="108">
        <v>7</v>
      </c>
      <c r="K41" s="108">
        <v>11</v>
      </c>
      <c r="L41" s="108">
        <v>0</v>
      </c>
      <c r="M41" s="108">
        <v>4</v>
      </c>
      <c r="N41" s="108">
        <v>50</v>
      </c>
      <c r="O41" s="66">
        <f t="shared" si="1"/>
        <v>5.25</v>
      </c>
      <c r="P41" s="65">
        <f t="shared" si="2"/>
        <v>0.22</v>
      </c>
      <c r="Q41" s="73">
        <f t="shared" si="0"/>
        <v>2.3571428571428572</v>
      </c>
    </row>
    <row r="42" spans="1:17" x14ac:dyDescent="0.2">
      <c r="A42" s="55" t="s">
        <v>262</v>
      </c>
      <c r="B42" s="109">
        <v>19</v>
      </c>
      <c r="C42" s="108">
        <v>5</v>
      </c>
      <c r="D42" s="108">
        <v>3</v>
      </c>
      <c r="E42" s="108">
        <v>11</v>
      </c>
      <c r="F42" s="122">
        <v>86.666666666666671</v>
      </c>
      <c r="G42" s="108">
        <v>0</v>
      </c>
      <c r="H42" s="108">
        <v>98</v>
      </c>
      <c r="I42" s="108">
        <v>105</v>
      </c>
      <c r="J42" s="108">
        <v>81</v>
      </c>
      <c r="K42" s="108">
        <v>99</v>
      </c>
      <c r="L42" s="108">
        <v>13</v>
      </c>
      <c r="M42" s="108">
        <v>77</v>
      </c>
      <c r="N42" s="108">
        <v>430</v>
      </c>
      <c r="O42" s="66">
        <f t="shared" si="1"/>
        <v>6.5423076923076913</v>
      </c>
      <c r="P42" s="65">
        <f t="shared" si="2"/>
        <v>0.22790697674418606</v>
      </c>
      <c r="Q42" s="73">
        <f t="shared" si="0"/>
        <v>2.273076923076923</v>
      </c>
    </row>
    <row r="43" spans="1:17" x14ac:dyDescent="0.2">
      <c r="A43" s="55" t="s">
        <v>239</v>
      </c>
      <c r="B43" s="109">
        <v>5</v>
      </c>
      <c r="C43" s="108">
        <v>13</v>
      </c>
      <c r="D43" s="108">
        <v>2</v>
      </c>
      <c r="E43" s="108">
        <v>8</v>
      </c>
      <c r="F43" s="122">
        <v>47.333333333333329</v>
      </c>
      <c r="G43" s="108">
        <v>0</v>
      </c>
      <c r="H43" s="108">
        <v>97</v>
      </c>
      <c r="I43" s="108">
        <v>83</v>
      </c>
      <c r="J43" s="108">
        <v>60</v>
      </c>
      <c r="K43" s="108">
        <v>32</v>
      </c>
      <c r="L43" s="108">
        <v>2</v>
      </c>
      <c r="M43" s="108">
        <v>39</v>
      </c>
      <c r="N43" s="108">
        <v>284</v>
      </c>
      <c r="O43" s="66">
        <f t="shared" si="1"/>
        <v>8.8732394366197198</v>
      </c>
      <c r="P43" s="65">
        <f t="shared" si="2"/>
        <v>0.34154929577464788</v>
      </c>
      <c r="Q43" s="73">
        <f t="shared" si="0"/>
        <v>2.7253521126760565</v>
      </c>
    </row>
    <row r="44" spans="1:17" x14ac:dyDescent="0.2">
      <c r="A44" s="55" t="s">
        <v>258</v>
      </c>
      <c r="B44" s="109">
        <v>0</v>
      </c>
      <c r="C44" s="108">
        <v>5</v>
      </c>
      <c r="D44" s="108">
        <v>0</v>
      </c>
      <c r="E44" s="108">
        <v>0</v>
      </c>
      <c r="F44" s="122">
        <v>4.6666666666666661</v>
      </c>
      <c r="G44" s="108">
        <v>0</v>
      </c>
      <c r="H44" s="108">
        <v>5</v>
      </c>
      <c r="I44" s="108">
        <v>11</v>
      </c>
      <c r="J44" s="108">
        <v>5</v>
      </c>
      <c r="K44" s="108">
        <v>5</v>
      </c>
      <c r="L44" s="108">
        <v>2</v>
      </c>
      <c r="M44" s="108">
        <v>4</v>
      </c>
      <c r="N44" s="108">
        <v>36</v>
      </c>
      <c r="O44" s="66">
        <f t="shared" si="1"/>
        <v>7.5000000000000018</v>
      </c>
      <c r="P44" s="65">
        <f t="shared" si="2"/>
        <v>0.1388888888888889</v>
      </c>
      <c r="Q44" s="73">
        <f t="shared" si="0"/>
        <v>2.1428571428571432</v>
      </c>
    </row>
    <row r="45" spans="1:17" x14ac:dyDescent="0.2">
      <c r="A45" s="63" t="s">
        <v>411</v>
      </c>
      <c r="B45" s="109">
        <v>6</v>
      </c>
      <c r="C45" s="108">
        <v>19</v>
      </c>
      <c r="D45" s="108">
        <v>3</v>
      </c>
      <c r="E45" s="108">
        <v>4</v>
      </c>
      <c r="F45" s="122">
        <v>69.326666666666668</v>
      </c>
      <c r="G45" s="108">
        <v>2</v>
      </c>
      <c r="H45" s="108">
        <v>67</v>
      </c>
      <c r="I45" s="108">
        <v>31</v>
      </c>
      <c r="J45" s="108">
        <v>21</v>
      </c>
      <c r="K45" s="108">
        <v>27</v>
      </c>
      <c r="L45" s="108">
        <v>7</v>
      </c>
      <c r="M45" s="108">
        <v>25</v>
      </c>
      <c r="N45" s="108">
        <v>268</v>
      </c>
      <c r="O45" s="66">
        <f t="shared" si="1"/>
        <v>2.1203961919415328</v>
      </c>
      <c r="P45" s="65">
        <f t="shared" si="2"/>
        <v>0.25</v>
      </c>
      <c r="Q45" s="73">
        <f t="shared" si="0"/>
        <v>1.3558996057313204</v>
      </c>
    </row>
    <row r="46" spans="1:17" x14ac:dyDescent="0.2">
      <c r="A46" s="63" t="s">
        <v>383</v>
      </c>
      <c r="B46" s="109">
        <v>19</v>
      </c>
      <c r="C46" s="108">
        <v>27</v>
      </c>
      <c r="D46" s="108">
        <v>4</v>
      </c>
      <c r="E46" s="108">
        <v>6</v>
      </c>
      <c r="F46" s="122">
        <v>113.33333333333334</v>
      </c>
      <c r="G46" s="108">
        <v>0</v>
      </c>
      <c r="H46" s="108">
        <v>106</v>
      </c>
      <c r="I46" s="108">
        <v>61</v>
      </c>
      <c r="J46" s="108">
        <v>46</v>
      </c>
      <c r="K46" s="108">
        <v>44</v>
      </c>
      <c r="L46" s="108">
        <v>15</v>
      </c>
      <c r="M46" s="108">
        <v>89</v>
      </c>
      <c r="N46" s="108">
        <v>426</v>
      </c>
      <c r="O46" s="66">
        <f t="shared" si="1"/>
        <v>2.841176470588235</v>
      </c>
      <c r="P46" s="65">
        <f t="shared" si="2"/>
        <v>0.24882629107981222</v>
      </c>
      <c r="Q46" s="73">
        <f t="shared" si="0"/>
        <v>1.3235294117647058</v>
      </c>
    </row>
    <row r="47" spans="1:17" x14ac:dyDescent="0.2">
      <c r="A47" s="63" t="s">
        <v>531</v>
      </c>
      <c r="B47" s="109">
        <v>2</v>
      </c>
      <c r="C47" s="108">
        <v>25</v>
      </c>
      <c r="D47" s="108">
        <v>3</v>
      </c>
      <c r="E47" s="108">
        <v>4</v>
      </c>
      <c r="F47" s="122">
        <v>39.99666666666667</v>
      </c>
      <c r="G47" s="108">
        <v>2</v>
      </c>
      <c r="H47" s="108">
        <v>24</v>
      </c>
      <c r="I47" s="108">
        <v>13</v>
      </c>
      <c r="J47" s="108">
        <v>9</v>
      </c>
      <c r="K47" s="108">
        <v>19</v>
      </c>
      <c r="L47" s="108">
        <v>12</v>
      </c>
      <c r="M47" s="108">
        <v>41</v>
      </c>
      <c r="N47" s="108">
        <v>135</v>
      </c>
      <c r="O47" s="66">
        <f t="shared" si="1"/>
        <v>1.5751312609384114</v>
      </c>
      <c r="P47" s="65">
        <f t="shared" si="2"/>
        <v>0.17777777777777778</v>
      </c>
      <c r="Q47" s="73">
        <f t="shared" si="0"/>
        <v>1.0750895907992333</v>
      </c>
    </row>
    <row r="48" spans="1:17" x14ac:dyDescent="0.2">
      <c r="A48" s="55" t="s">
        <v>306</v>
      </c>
      <c r="B48" s="109">
        <v>9</v>
      </c>
      <c r="C48" s="108">
        <v>14</v>
      </c>
      <c r="D48" s="108">
        <v>5</v>
      </c>
      <c r="E48" s="108">
        <v>2</v>
      </c>
      <c r="F48" s="122">
        <v>43.336666666666666</v>
      </c>
      <c r="G48" s="108">
        <v>0</v>
      </c>
      <c r="H48" s="108">
        <v>35</v>
      </c>
      <c r="I48" s="108">
        <v>27</v>
      </c>
      <c r="J48" s="108">
        <v>18</v>
      </c>
      <c r="K48" s="108">
        <v>25</v>
      </c>
      <c r="L48" s="108">
        <v>11</v>
      </c>
      <c r="M48" s="108">
        <v>25</v>
      </c>
      <c r="N48" s="108">
        <v>159</v>
      </c>
      <c r="O48" s="66">
        <f t="shared" si="1"/>
        <v>2.907468656257211</v>
      </c>
      <c r="P48" s="65">
        <f t="shared" si="2"/>
        <v>0.22012578616352202</v>
      </c>
      <c r="Q48" s="73">
        <f t="shared" si="0"/>
        <v>1.3845088839320052</v>
      </c>
    </row>
    <row r="49" spans="1:17" x14ac:dyDescent="0.2">
      <c r="A49" s="55" t="s">
        <v>291</v>
      </c>
      <c r="B49" s="109">
        <v>1</v>
      </c>
      <c r="C49" s="108">
        <v>1</v>
      </c>
      <c r="D49" s="108">
        <v>0</v>
      </c>
      <c r="E49" s="108">
        <v>0</v>
      </c>
      <c r="F49" s="122">
        <v>2.33</v>
      </c>
      <c r="G49" s="108">
        <v>0</v>
      </c>
      <c r="H49" s="108">
        <v>4</v>
      </c>
      <c r="I49" s="108">
        <v>4</v>
      </c>
      <c r="J49" s="108">
        <v>1</v>
      </c>
      <c r="K49" s="108">
        <v>3</v>
      </c>
      <c r="L49" s="108">
        <v>0</v>
      </c>
      <c r="M49" s="108">
        <v>1</v>
      </c>
      <c r="N49" s="108">
        <v>14</v>
      </c>
      <c r="O49" s="66">
        <f t="shared" si="1"/>
        <v>3.0042918454935625</v>
      </c>
      <c r="P49" s="65">
        <f t="shared" si="2"/>
        <v>0.2857142857142857</v>
      </c>
      <c r="Q49" s="73">
        <f t="shared" si="0"/>
        <v>3.0042918454935621</v>
      </c>
    </row>
    <row r="50" spans="1:17" x14ac:dyDescent="0.2">
      <c r="A50" s="63" t="s">
        <v>416</v>
      </c>
      <c r="B50" s="109">
        <v>17</v>
      </c>
      <c r="C50" s="108">
        <v>11</v>
      </c>
      <c r="D50" s="108">
        <v>3</v>
      </c>
      <c r="E50" s="108">
        <v>6</v>
      </c>
      <c r="F50" s="122">
        <v>53.333333333333329</v>
      </c>
      <c r="G50" s="108">
        <v>0</v>
      </c>
      <c r="H50" s="108">
        <v>46</v>
      </c>
      <c r="I50" s="108">
        <v>40</v>
      </c>
      <c r="J50" s="108">
        <v>28</v>
      </c>
      <c r="K50" s="108">
        <v>45</v>
      </c>
      <c r="L50" s="108">
        <v>13</v>
      </c>
      <c r="M50" s="108">
        <v>69</v>
      </c>
      <c r="N50" s="108">
        <v>196</v>
      </c>
      <c r="O50" s="66">
        <f t="shared" si="1"/>
        <v>3.6750000000000003</v>
      </c>
      <c r="P50" s="65">
        <f t="shared" si="2"/>
        <v>0.23469387755102042</v>
      </c>
      <c r="Q50" s="73">
        <f t="shared" si="0"/>
        <v>1.70625</v>
      </c>
    </row>
    <row r="51" spans="1:17" x14ac:dyDescent="0.2">
      <c r="A51" s="55" t="s">
        <v>257</v>
      </c>
      <c r="B51" s="109">
        <v>18</v>
      </c>
      <c r="C51" s="108">
        <v>3</v>
      </c>
      <c r="D51" s="108">
        <v>10</v>
      </c>
      <c r="E51" s="108">
        <v>5</v>
      </c>
      <c r="F51" s="122">
        <v>86.99666666666667</v>
      </c>
      <c r="G51" s="108">
        <v>0</v>
      </c>
      <c r="H51" s="108">
        <v>86</v>
      </c>
      <c r="I51" s="108">
        <v>62</v>
      </c>
      <c r="J51" s="108">
        <v>45</v>
      </c>
      <c r="K51" s="108">
        <v>61</v>
      </c>
      <c r="L51" s="108">
        <v>5</v>
      </c>
      <c r="M51" s="108">
        <v>73</v>
      </c>
      <c r="N51" s="108">
        <v>406</v>
      </c>
      <c r="O51" s="66">
        <f t="shared" si="1"/>
        <v>3.6208283842292803</v>
      </c>
      <c r="P51" s="65">
        <f t="shared" si="2"/>
        <v>0.21182266009852216</v>
      </c>
      <c r="Q51" s="73">
        <f t="shared" si="0"/>
        <v>1.6897199126403311</v>
      </c>
    </row>
    <row r="52" spans="1:17" x14ac:dyDescent="0.2">
      <c r="A52" s="63" t="s">
        <v>417</v>
      </c>
      <c r="B52" s="109">
        <v>18</v>
      </c>
      <c r="C52" s="108">
        <v>13</v>
      </c>
      <c r="D52" s="108">
        <v>2</v>
      </c>
      <c r="E52" s="108">
        <v>3</v>
      </c>
      <c r="F52" s="122">
        <v>75</v>
      </c>
      <c r="G52" s="108">
        <v>0</v>
      </c>
      <c r="H52" s="108">
        <v>46</v>
      </c>
      <c r="I52" s="108">
        <v>25</v>
      </c>
      <c r="J52" s="108">
        <v>18</v>
      </c>
      <c r="K52" s="108">
        <v>34</v>
      </c>
      <c r="L52" s="108">
        <v>4</v>
      </c>
      <c r="M52" s="108">
        <v>88</v>
      </c>
      <c r="N52" s="108">
        <v>266</v>
      </c>
      <c r="O52" s="66">
        <f t="shared" si="1"/>
        <v>1.68</v>
      </c>
      <c r="P52" s="65">
        <f t="shared" si="2"/>
        <v>0.17293233082706766</v>
      </c>
      <c r="Q52" s="73">
        <f t="shared" si="0"/>
        <v>1.0666666666666667</v>
      </c>
    </row>
    <row r="53" spans="1:17" x14ac:dyDescent="0.2">
      <c r="A53" s="63" t="s">
        <v>528</v>
      </c>
      <c r="B53" s="109">
        <v>0</v>
      </c>
      <c r="C53" s="108">
        <v>1</v>
      </c>
      <c r="D53" s="108">
        <v>0</v>
      </c>
      <c r="E53" s="108">
        <v>0</v>
      </c>
      <c r="F53" s="122">
        <v>0.67</v>
      </c>
      <c r="G53" s="108">
        <v>0</v>
      </c>
      <c r="H53" s="108">
        <v>0</v>
      </c>
      <c r="I53" s="108">
        <v>0</v>
      </c>
      <c r="J53" s="108">
        <v>0</v>
      </c>
      <c r="K53" s="108">
        <v>2</v>
      </c>
      <c r="L53" s="108">
        <v>1</v>
      </c>
      <c r="M53" s="108">
        <v>1</v>
      </c>
      <c r="N53" s="108">
        <v>2</v>
      </c>
      <c r="O53" s="66">
        <f t="shared" si="1"/>
        <v>0</v>
      </c>
      <c r="P53" s="65">
        <f t="shared" si="2"/>
        <v>0</v>
      </c>
      <c r="Q53" s="73">
        <f t="shared" si="0"/>
        <v>2.9850746268656714</v>
      </c>
    </row>
    <row r="54" spans="1:17" x14ac:dyDescent="0.2">
      <c r="A54" s="63" t="s">
        <v>438</v>
      </c>
      <c r="B54" s="109">
        <v>24</v>
      </c>
      <c r="C54" s="108">
        <v>22</v>
      </c>
      <c r="D54" s="108">
        <v>4</v>
      </c>
      <c r="E54" s="108">
        <v>6</v>
      </c>
      <c r="F54" s="122">
        <v>100.67</v>
      </c>
      <c r="G54" s="108">
        <v>0</v>
      </c>
      <c r="H54" s="108">
        <v>88</v>
      </c>
      <c r="I54" s="108">
        <v>65</v>
      </c>
      <c r="J54" s="108">
        <v>43</v>
      </c>
      <c r="K54" s="108">
        <v>53</v>
      </c>
      <c r="L54" s="108">
        <v>19</v>
      </c>
      <c r="M54" s="108">
        <v>89</v>
      </c>
      <c r="N54" s="108">
        <v>391</v>
      </c>
      <c r="O54" s="66">
        <f t="shared" si="1"/>
        <v>2.9899672196284888</v>
      </c>
      <c r="P54" s="65">
        <f t="shared" si="2"/>
        <v>0.22506393861892582</v>
      </c>
      <c r="Q54" s="73">
        <f t="shared" si="0"/>
        <v>1.4006158736465679</v>
      </c>
    </row>
    <row r="55" spans="1:17" x14ac:dyDescent="0.2">
      <c r="A55" s="63" t="s">
        <v>432</v>
      </c>
      <c r="B55" s="109">
        <v>14</v>
      </c>
      <c r="C55" s="108">
        <v>8</v>
      </c>
      <c r="D55" s="108">
        <v>3</v>
      </c>
      <c r="E55" s="108">
        <v>2</v>
      </c>
      <c r="F55" s="122">
        <v>64.66</v>
      </c>
      <c r="G55" s="108">
        <v>0</v>
      </c>
      <c r="H55" s="108">
        <v>52</v>
      </c>
      <c r="I55" s="108">
        <v>24</v>
      </c>
      <c r="J55" s="108">
        <v>16</v>
      </c>
      <c r="K55" s="108">
        <v>12</v>
      </c>
      <c r="L55" s="108">
        <v>4</v>
      </c>
      <c r="M55" s="108">
        <v>65</v>
      </c>
      <c r="N55" s="108">
        <v>248</v>
      </c>
      <c r="O55" s="66">
        <f t="shared" si="1"/>
        <v>1.7321373337457471</v>
      </c>
      <c r="P55" s="65">
        <f t="shared" si="2"/>
        <v>0.20967741935483872</v>
      </c>
      <c r="Q55" s="73">
        <f t="shared" si="0"/>
        <v>0.98979276214042688</v>
      </c>
    </row>
    <row r="56" spans="1:17" x14ac:dyDescent="0.2">
      <c r="A56" s="63" t="s">
        <v>437</v>
      </c>
      <c r="B56" s="109">
        <v>13</v>
      </c>
      <c r="C56" s="108">
        <v>3</v>
      </c>
      <c r="D56" s="108">
        <v>0</v>
      </c>
      <c r="E56" s="108">
        <v>0</v>
      </c>
      <c r="F56" s="122">
        <v>29.33</v>
      </c>
      <c r="G56" s="108">
        <v>0</v>
      </c>
      <c r="H56" s="108">
        <v>28</v>
      </c>
      <c r="I56" s="108">
        <v>18</v>
      </c>
      <c r="J56" s="108">
        <v>10</v>
      </c>
      <c r="K56" s="108">
        <v>11</v>
      </c>
      <c r="L56" s="108">
        <v>6</v>
      </c>
      <c r="M56" s="108">
        <v>25</v>
      </c>
      <c r="N56" s="108">
        <v>117</v>
      </c>
      <c r="O56" s="66">
        <f t="shared" si="1"/>
        <v>2.3866348448687349</v>
      </c>
      <c r="P56" s="65">
        <f t="shared" si="2"/>
        <v>0.23931623931623933</v>
      </c>
      <c r="Q56" s="73">
        <f t="shared" si="0"/>
        <v>1.3296965564268668</v>
      </c>
    </row>
    <row r="57" spans="1:17" x14ac:dyDescent="0.2">
      <c r="A57" s="63" t="s">
        <v>378</v>
      </c>
      <c r="B57" s="109">
        <v>0</v>
      </c>
      <c r="C57" s="108">
        <v>1</v>
      </c>
      <c r="D57" s="108">
        <v>0</v>
      </c>
      <c r="E57" s="108">
        <v>0</v>
      </c>
      <c r="F57" s="122">
        <v>1</v>
      </c>
      <c r="G57" s="108">
        <v>0</v>
      </c>
      <c r="H57" s="108">
        <v>4</v>
      </c>
      <c r="I57" s="108">
        <v>4</v>
      </c>
      <c r="J57" s="108">
        <v>4</v>
      </c>
      <c r="K57" s="108">
        <v>2</v>
      </c>
      <c r="L57" s="108">
        <v>0</v>
      </c>
      <c r="M57" s="108">
        <v>1</v>
      </c>
      <c r="N57" s="108">
        <v>7</v>
      </c>
      <c r="O57" s="66">
        <f t="shared" si="1"/>
        <v>28</v>
      </c>
      <c r="P57" s="65">
        <f t="shared" si="2"/>
        <v>0.5714285714285714</v>
      </c>
      <c r="Q57" s="73">
        <f t="shared" si="0"/>
        <v>6</v>
      </c>
    </row>
    <row r="58" spans="1:17" x14ac:dyDescent="0.2">
      <c r="A58" s="63" t="s">
        <v>501</v>
      </c>
      <c r="B58" s="109">
        <v>0</v>
      </c>
      <c r="C58" s="108">
        <v>2</v>
      </c>
      <c r="D58" s="108">
        <v>0</v>
      </c>
      <c r="E58" s="108">
        <v>0</v>
      </c>
      <c r="F58" s="122">
        <v>5</v>
      </c>
      <c r="G58" s="108">
        <v>0</v>
      </c>
      <c r="H58" s="108">
        <v>4</v>
      </c>
      <c r="I58" s="108">
        <v>4</v>
      </c>
      <c r="J58" s="108">
        <v>3</v>
      </c>
      <c r="K58" s="108">
        <v>2</v>
      </c>
      <c r="L58" s="108">
        <v>0</v>
      </c>
      <c r="M58" s="108">
        <v>6</v>
      </c>
      <c r="N58" s="108">
        <v>20</v>
      </c>
      <c r="O58" s="66">
        <f t="shared" si="1"/>
        <v>4.2</v>
      </c>
      <c r="P58" s="65">
        <f t="shared" si="2"/>
        <v>0.2</v>
      </c>
      <c r="Q58" s="73">
        <f t="shared" si="0"/>
        <v>1.2</v>
      </c>
    </row>
    <row r="59" spans="1:17" x14ac:dyDescent="0.2">
      <c r="A59" s="63" t="s">
        <v>614</v>
      </c>
      <c r="B59" s="109">
        <v>0</v>
      </c>
      <c r="C59" s="108">
        <v>1</v>
      </c>
      <c r="D59" s="108">
        <v>0</v>
      </c>
      <c r="E59" s="108">
        <v>0</v>
      </c>
      <c r="F59" s="122">
        <v>2.67</v>
      </c>
      <c r="G59" s="108">
        <v>0</v>
      </c>
      <c r="H59" s="108">
        <v>0</v>
      </c>
      <c r="I59" s="108">
        <v>0</v>
      </c>
      <c r="J59" s="108">
        <v>0</v>
      </c>
      <c r="K59" s="108">
        <v>0</v>
      </c>
      <c r="L59" s="108">
        <v>0</v>
      </c>
      <c r="M59" s="108">
        <v>0</v>
      </c>
      <c r="N59" s="108">
        <v>8</v>
      </c>
      <c r="O59" s="66">
        <f t="shared" si="1"/>
        <v>0</v>
      </c>
      <c r="P59" s="65">
        <f t="shared" si="2"/>
        <v>0</v>
      </c>
      <c r="Q59" s="73">
        <f t="shared" si="0"/>
        <v>0</v>
      </c>
    </row>
    <row r="60" spans="1:17" x14ac:dyDescent="0.2">
      <c r="A60" s="55" t="s">
        <v>276</v>
      </c>
      <c r="B60" s="109">
        <v>3</v>
      </c>
      <c r="C60" s="108">
        <v>8</v>
      </c>
      <c r="D60" s="108">
        <v>1</v>
      </c>
      <c r="E60" s="108">
        <v>2</v>
      </c>
      <c r="F60" s="122">
        <v>24.33</v>
      </c>
      <c r="G60" s="108">
        <v>1</v>
      </c>
      <c r="H60" s="108">
        <v>24</v>
      </c>
      <c r="I60" s="108">
        <v>25</v>
      </c>
      <c r="J60" s="108">
        <v>19</v>
      </c>
      <c r="K60" s="108">
        <v>24</v>
      </c>
      <c r="L60" s="108">
        <v>5</v>
      </c>
      <c r="M60" s="108">
        <v>17</v>
      </c>
      <c r="N60" s="108">
        <v>100</v>
      </c>
      <c r="O60" s="66">
        <f t="shared" si="1"/>
        <v>5.466502260583642</v>
      </c>
      <c r="P60" s="65">
        <f t="shared" si="2"/>
        <v>0.24</v>
      </c>
      <c r="Q60" s="73">
        <f t="shared" si="0"/>
        <v>1.9728729963008633</v>
      </c>
    </row>
    <row r="61" spans="1:17" x14ac:dyDescent="0.2">
      <c r="A61" s="55" t="s">
        <v>277</v>
      </c>
      <c r="B61" s="109">
        <v>0</v>
      </c>
      <c r="C61" s="108">
        <v>2</v>
      </c>
      <c r="D61" s="108">
        <v>0</v>
      </c>
      <c r="E61" s="108">
        <v>0</v>
      </c>
      <c r="F61" s="122">
        <v>2</v>
      </c>
      <c r="G61" s="108">
        <v>0</v>
      </c>
      <c r="H61" s="108">
        <v>5</v>
      </c>
      <c r="I61" s="108">
        <v>4</v>
      </c>
      <c r="J61" s="108">
        <v>4</v>
      </c>
      <c r="K61" s="108">
        <v>3</v>
      </c>
      <c r="L61" s="108">
        <v>0</v>
      </c>
      <c r="M61" s="108">
        <v>1</v>
      </c>
      <c r="N61" s="108">
        <v>11</v>
      </c>
      <c r="O61" s="66">
        <f t="shared" si="1"/>
        <v>14</v>
      </c>
      <c r="P61" s="65">
        <f t="shared" si="2"/>
        <v>0.45454545454545453</v>
      </c>
      <c r="Q61" s="73">
        <f t="shared" si="0"/>
        <v>4</v>
      </c>
    </row>
    <row r="62" spans="1:17" x14ac:dyDescent="0.2">
      <c r="A62" s="63" t="s">
        <v>307</v>
      </c>
      <c r="B62" s="109">
        <v>0</v>
      </c>
      <c r="C62" s="108">
        <v>10</v>
      </c>
      <c r="D62" s="108">
        <v>0</v>
      </c>
      <c r="E62" s="108">
        <v>1</v>
      </c>
      <c r="F62" s="122">
        <v>15.333333333333334</v>
      </c>
      <c r="G62" s="108">
        <v>2</v>
      </c>
      <c r="H62" s="108">
        <v>19</v>
      </c>
      <c r="I62" s="108">
        <v>11</v>
      </c>
      <c r="J62" s="108">
        <v>8</v>
      </c>
      <c r="K62" s="108">
        <v>5</v>
      </c>
      <c r="L62" s="108">
        <v>0</v>
      </c>
      <c r="M62" s="108">
        <v>8</v>
      </c>
      <c r="N62" s="108">
        <v>62</v>
      </c>
      <c r="O62" s="66">
        <f t="shared" si="1"/>
        <v>3.652173913043478</v>
      </c>
      <c r="P62" s="65">
        <f t="shared" si="2"/>
        <v>0.30645161290322581</v>
      </c>
      <c r="Q62" s="73">
        <f t="shared" si="0"/>
        <v>1.5652173913043477</v>
      </c>
    </row>
    <row r="63" spans="1:17" x14ac:dyDescent="0.2">
      <c r="A63" s="55" t="s">
        <v>235</v>
      </c>
      <c r="B63" s="109"/>
      <c r="C63" s="108">
        <v>9</v>
      </c>
      <c r="D63" s="108">
        <v>1</v>
      </c>
      <c r="E63" s="108">
        <v>0</v>
      </c>
      <c r="F63" s="122">
        <v>23</v>
      </c>
      <c r="G63" s="108">
        <v>0</v>
      </c>
      <c r="H63" s="108">
        <v>22</v>
      </c>
      <c r="I63" s="108">
        <v>14</v>
      </c>
      <c r="J63" s="108">
        <v>12</v>
      </c>
      <c r="K63" s="108">
        <v>15</v>
      </c>
      <c r="L63" s="108">
        <v>2</v>
      </c>
      <c r="M63" s="108">
        <v>13</v>
      </c>
      <c r="N63" s="108">
        <v>119</v>
      </c>
      <c r="O63" s="66">
        <f t="shared" si="1"/>
        <v>3.652173913043478</v>
      </c>
      <c r="P63" s="65">
        <f t="shared" si="2"/>
        <v>0.18487394957983194</v>
      </c>
      <c r="Q63" s="73">
        <f t="shared" si="0"/>
        <v>1.6086956521739131</v>
      </c>
    </row>
    <row r="64" spans="1:17" x14ac:dyDescent="0.2">
      <c r="A64" s="55" t="s">
        <v>308</v>
      </c>
      <c r="B64" s="109">
        <v>12</v>
      </c>
      <c r="C64" s="108">
        <v>28</v>
      </c>
      <c r="D64" s="108">
        <v>11</v>
      </c>
      <c r="E64" s="108">
        <v>5</v>
      </c>
      <c r="F64" s="122">
        <v>87.33</v>
      </c>
      <c r="G64" s="108">
        <v>1</v>
      </c>
      <c r="H64" s="108">
        <v>95</v>
      </c>
      <c r="I64" s="108">
        <v>58</v>
      </c>
      <c r="J64" s="108">
        <v>38</v>
      </c>
      <c r="K64" s="108">
        <v>22</v>
      </c>
      <c r="L64" s="108">
        <v>17</v>
      </c>
      <c r="M64" s="108">
        <v>42</v>
      </c>
      <c r="N64" s="108">
        <v>355</v>
      </c>
      <c r="O64" s="66">
        <f t="shared" si="1"/>
        <v>3.0459177831214932</v>
      </c>
      <c r="P64" s="65">
        <f t="shared" si="2"/>
        <v>0.26760563380281688</v>
      </c>
      <c r="Q64" s="73">
        <f t="shared" si="0"/>
        <v>1.3397457918241154</v>
      </c>
    </row>
    <row r="65" spans="1:17" customFormat="1" ht="15" x14ac:dyDescent="0.25">
      <c r="A65" s="55" t="s">
        <v>275</v>
      </c>
      <c r="B65" s="109">
        <v>21</v>
      </c>
      <c r="C65" s="108">
        <v>30</v>
      </c>
      <c r="D65" s="108">
        <v>10</v>
      </c>
      <c r="E65" s="108">
        <v>11</v>
      </c>
      <c r="F65" s="122">
        <v>120.33</v>
      </c>
      <c r="G65" s="108">
        <v>1</v>
      </c>
      <c r="H65" s="108">
        <v>107</v>
      </c>
      <c r="I65" s="108">
        <v>77</v>
      </c>
      <c r="J65" s="108">
        <v>50</v>
      </c>
      <c r="K65" s="108">
        <v>65</v>
      </c>
      <c r="L65" s="108">
        <v>10</v>
      </c>
      <c r="M65" s="108">
        <v>140</v>
      </c>
      <c r="N65" s="108">
        <v>460</v>
      </c>
      <c r="O65" s="66">
        <f t="shared" ref="O65:O71" si="3">+(J65/F65)*7</f>
        <v>2.9086678301337989</v>
      </c>
      <c r="P65" s="65">
        <f t="shared" ref="P65:P71" si="4">+H65/N65</f>
        <v>0.2326086956521739</v>
      </c>
      <c r="Q65" s="73">
        <f t="shared" si="0"/>
        <v>1.4294024765228954</v>
      </c>
    </row>
    <row r="66" spans="1:17" x14ac:dyDescent="0.2">
      <c r="A66" s="63" t="s">
        <v>309</v>
      </c>
      <c r="B66" s="109">
        <v>0</v>
      </c>
      <c r="C66" s="108">
        <v>1</v>
      </c>
      <c r="D66" s="108">
        <v>0</v>
      </c>
      <c r="E66" s="108">
        <v>0</v>
      </c>
      <c r="F66" s="122">
        <v>1</v>
      </c>
      <c r="G66" s="108">
        <v>1</v>
      </c>
      <c r="H66" s="108">
        <v>0</v>
      </c>
      <c r="I66" s="108">
        <v>0</v>
      </c>
      <c r="J66" s="108">
        <v>0</v>
      </c>
      <c r="K66" s="108">
        <v>3</v>
      </c>
      <c r="L66" s="108">
        <v>0</v>
      </c>
      <c r="M66" s="108">
        <v>1</v>
      </c>
      <c r="N66" s="108">
        <v>3</v>
      </c>
      <c r="O66" s="66">
        <f t="shared" si="3"/>
        <v>0</v>
      </c>
      <c r="P66" s="65">
        <f t="shared" si="4"/>
        <v>0</v>
      </c>
      <c r="Q66" s="73">
        <f t="shared" si="0"/>
        <v>3</v>
      </c>
    </row>
    <row r="67" spans="1:17" x14ac:dyDescent="0.2">
      <c r="A67" s="63" t="s">
        <v>557</v>
      </c>
      <c r="B67" s="109">
        <v>9</v>
      </c>
      <c r="C67" s="108">
        <v>25</v>
      </c>
      <c r="D67" s="108">
        <v>8</v>
      </c>
      <c r="E67" s="108">
        <v>2</v>
      </c>
      <c r="F67" s="122">
        <v>60.33</v>
      </c>
      <c r="G67" s="108">
        <v>0</v>
      </c>
      <c r="H67" s="108">
        <v>48</v>
      </c>
      <c r="I67" s="108">
        <v>19</v>
      </c>
      <c r="J67" s="108">
        <v>14</v>
      </c>
      <c r="K67" s="108">
        <v>18</v>
      </c>
      <c r="L67" s="108">
        <v>16</v>
      </c>
      <c r="M67" s="108">
        <v>42</v>
      </c>
      <c r="N67" s="108">
        <v>218</v>
      </c>
      <c r="O67" s="66">
        <f t="shared" si="3"/>
        <v>1.6243991380739269</v>
      </c>
      <c r="P67" s="65">
        <f t="shared" si="4"/>
        <v>0.22018348623853212</v>
      </c>
      <c r="Q67" s="73">
        <f t="shared" si="0"/>
        <v>1.093983092988563</v>
      </c>
    </row>
    <row r="68" spans="1:17" x14ac:dyDescent="0.2">
      <c r="A68" s="63" t="s">
        <v>564</v>
      </c>
      <c r="B68" s="109">
        <v>5</v>
      </c>
      <c r="C68" s="108">
        <v>12</v>
      </c>
      <c r="D68" s="108">
        <v>6</v>
      </c>
      <c r="E68" s="108">
        <v>1</v>
      </c>
      <c r="F68" s="122">
        <v>31.33666666666667</v>
      </c>
      <c r="G68" s="108">
        <v>0</v>
      </c>
      <c r="H68" s="108">
        <v>20</v>
      </c>
      <c r="I68" s="108">
        <v>13</v>
      </c>
      <c r="J68" s="108">
        <v>12</v>
      </c>
      <c r="K68" s="108">
        <v>13</v>
      </c>
      <c r="L68" s="108">
        <v>4</v>
      </c>
      <c r="M68" s="108">
        <v>32</v>
      </c>
      <c r="N68" s="108">
        <v>121</v>
      </c>
      <c r="O68" s="66">
        <f t="shared" si="3"/>
        <v>2.680565897244974</v>
      </c>
      <c r="P68" s="65">
        <f t="shared" si="4"/>
        <v>0.16528925619834711</v>
      </c>
      <c r="Q68" s="73">
        <f t="shared" si="0"/>
        <v>1.0530794596319539</v>
      </c>
    </row>
    <row r="69" spans="1:17" x14ac:dyDescent="0.2">
      <c r="A69" s="55" t="s">
        <v>300</v>
      </c>
      <c r="B69" s="109">
        <v>0</v>
      </c>
      <c r="C69" s="108">
        <v>3</v>
      </c>
      <c r="D69" s="108">
        <v>0</v>
      </c>
      <c r="E69" s="108">
        <v>0</v>
      </c>
      <c r="F69" s="122">
        <v>2.33</v>
      </c>
      <c r="G69" s="108">
        <v>0</v>
      </c>
      <c r="H69" s="108">
        <v>5</v>
      </c>
      <c r="I69" s="108">
        <v>4</v>
      </c>
      <c r="J69" s="108">
        <v>3</v>
      </c>
      <c r="K69" s="108">
        <v>0</v>
      </c>
      <c r="L69" s="108">
        <v>0</v>
      </c>
      <c r="M69" s="108">
        <v>1</v>
      </c>
      <c r="N69" s="108">
        <v>12</v>
      </c>
      <c r="O69" s="66">
        <f t="shared" si="3"/>
        <v>9.0128755364806867</v>
      </c>
      <c r="P69" s="65">
        <f t="shared" si="4"/>
        <v>0.41666666666666669</v>
      </c>
      <c r="Q69" s="73">
        <f t="shared" si="0"/>
        <v>2.1459227467811157</v>
      </c>
    </row>
    <row r="70" spans="1:17" x14ac:dyDescent="0.2">
      <c r="A70" s="63" t="s">
        <v>407</v>
      </c>
      <c r="B70" s="109">
        <v>19</v>
      </c>
      <c r="C70" s="108">
        <v>11</v>
      </c>
      <c r="D70" s="108">
        <v>5</v>
      </c>
      <c r="E70" s="108">
        <v>1</v>
      </c>
      <c r="F70" s="122">
        <v>52.00333333333333</v>
      </c>
      <c r="G70" s="108">
        <v>0</v>
      </c>
      <c r="H70" s="108">
        <v>41</v>
      </c>
      <c r="I70" s="108">
        <v>26</v>
      </c>
      <c r="J70" s="108">
        <v>19</v>
      </c>
      <c r="K70" s="108">
        <v>26</v>
      </c>
      <c r="L70" s="108">
        <v>8</v>
      </c>
      <c r="M70" s="108">
        <v>51</v>
      </c>
      <c r="N70" s="108">
        <v>184</v>
      </c>
      <c r="O70" s="66">
        <f t="shared" si="3"/>
        <v>2.5575283635664383</v>
      </c>
      <c r="P70" s="65">
        <f t="shared" si="4"/>
        <v>0.22282608695652173</v>
      </c>
      <c r="Q70" s="73">
        <f t="shared" si="0"/>
        <v>1.2883789500673035</v>
      </c>
    </row>
    <row r="71" spans="1:17" x14ac:dyDescent="0.2">
      <c r="A71" s="63" t="s">
        <v>478</v>
      </c>
      <c r="B71" s="109">
        <v>13</v>
      </c>
      <c r="C71" s="108">
        <v>22</v>
      </c>
      <c r="D71" s="108">
        <v>6</v>
      </c>
      <c r="E71" s="108">
        <v>1</v>
      </c>
      <c r="F71" s="122">
        <v>78.666666666666657</v>
      </c>
      <c r="G71" s="108">
        <v>1</v>
      </c>
      <c r="H71" s="108">
        <v>54</v>
      </c>
      <c r="I71" s="108">
        <v>32</v>
      </c>
      <c r="J71" s="108">
        <v>21</v>
      </c>
      <c r="K71" s="108">
        <v>26</v>
      </c>
      <c r="L71" s="108">
        <v>13</v>
      </c>
      <c r="M71" s="108">
        <v>62</v>
      </c>
      <c r="N71" s="108">
        <v>284</v>
      </c>
      <c r="O71" s="66">
        <f t="shared" si="3"/>
        <v>1.8686440677966103</v>
      </c>
      <c r="P71" s="65">
        <f t="shared" si="4"/>
        <v>0.19014084507042253</v>
      </c>
      <c r="Q71" s="73">
        <f t="shared" si="0"/>
        <v>1.0169491525423731</v>
      </c>
    </row>
    <row r="72" spans="1:17" x14ac:dyDescent="0.2">
      <c r="A72" s="63" t="s">
        <v>381</v>
      </c>
      <c r="B72" s="109">
        <v>3</v>
      </c>
      <c r="C72" s="108">
        <v>8</v>
      </c>
      <c r="D72" s="108">
        <v>0</v>
      </c>
      <c r="E72" s="108">
        <v>1</v>
      </c>
      <c r="F72" s="122">
        <v>15</v>
      </c>
      <c r="G72" s="108">
        <v>0</v>
      </c>
      <c r="H72" s="108">
        <v>13</v>
      </c>
      <c r="I72" s="108">
        <v>20</v>
      </c>
      <c r="J72" s="108">
        <v>17</v>
      </c>
      <c r="K72" s="108">
        <v>19</v>
      </c>
      <c r="L72" s="108">
        <v>9</v>
      </c>
      <c r="M72" s="108">
        <v>6</v>
      </c>
      <c r="N72" s="108">
        <v>55</v>
      </c>
      <c r="O72" s="66">
        <f t="shared" ref="O72:O80" si="5">+(J72/F72)*7</f>
        <v>7.9333333333333336</v>
      </c>
      <c r="P72" s="65">
        <f t="shared" ref="P72:P80" si="6">+H72/N72</f>
        <v>0.23636363636363636</v>
      </c>
      <c r="Q72" s="73">
        <f t="shared" ref="Q72" si="7">+(K72+H72)/F72</f>
        <v>2.1333333333333333</v>
      </c>
    </row>
    <row r="73" spans="1:17" x14ac:dyDescent="0.2">
      <c r="A73" s="55" t="s">
        <v>242</v>
      </c>
      <c r="B73" s="109">
        <v>19</v>
      </c>
      <c r="C73" s="108">
        <v>21</v>
      </c>
      <c r="D73" s="108">
        <v>8</v>
      </c>
      <c r="E73" s="108">
        <v>9</v>
      </c>
      <c r="F73" s="122">
        <v>115.33333333333333</v>
      </c>
      <c r="G73" s="108">
        <v>1</v>
      </c>
      <c r="H73" s="108">
        <v>146</v>
      </c>
      <c r="I73" s="108">
        <v>97</v>
      </c>
      <c r="J73" s="108">
        <v>70</v>
      </c>
      <c r="K73" s="108">
        <v>53</v>
      </c>
      <c r="L73" s="108">
        <v>20</v>
      </c>
      <c r="M73" s="108">
        <v>86</v>
      </c>
      <c r="N73" s="108">
        <v>562</v>
      </c>
      <c r="O73" s="66">
        <f t="shared" si="5"/>
        <v>4.2485549132947975</v>
      </c>
      <c r="P73" s="65">
        <f t="shared" si="6"/>
        <v>0.2597864768683274</v>
      </c>
      <c r="Q73" s="73">
        <f>+(K73+H73)/F73</f>
        <v>1.7254335260115607</v>
      </c>
    </row>
    <row r="74" spans="1:17" x14ac:dyDescent="0.2">
      <c r="A74" s="63" t="s">
        <v>529</v>
      </c>
      <c r="B74" s="109">
        <v>0</v>
      </c>
      <c r="C74" s="108">
        <v>2</v>
      </c>
      <c r="D74" s="108">
        <v>1</v>
      </c>
      <c r="E74" s="108">
        <v>0</v>
      </c>
      <c r="F74" s="122">
        <v>2.3333333333333335</v>
      </c>
      <c r="G74" s="108">
        <v>0</v>
      </c>
      <c r="H74" s="108">
        <v>3</v>
      </c>
      <c r="I74" s="108">
        <v>1</v>
      </c>
      <c r="J74" s="108">
        <v>1</v>
      </c>
      <c r="K74" s="108">
        <v>2</v>
      </c>
      <c r="L74" s="108">
        <v>0</v>
      </c>
      <c r="M74" s="108">
        <v>3</v>
      </c>
      <c r="N74" s="108">
        <v>10</v>
      </c>
      <c r="O74" s="66">
        <f t="shared" si="5"/>
        <v>3</v>
      </c>
      <c r="P74" s="65">
        <f t="shared" si="6"/>
        <v>0.3</v>
      </c>
      <c r="Q74" s="73">
        <f t="shared" ref="Q74" si="8">+(K74+H74)/F74</f>
        <v>2.1428571428571428</v>
      </c>
    </row>
    <row r="75" spans="1:17" x14ac:dyDescent="0.2">
      <c r="A75" s="63" t="s">
        <v>471</v>
      </c>
      <c r="B75" s="109">
        <v>2</v>
      </c>
      <c r="C75" s="108">
        <v>0</v>
      </c>
      <c r="D75" s="108">
        <v>0</v>
      </c>
      <c r="E75" s="108">
        <v>0</v>
      </c>
      <c r="F75" s="122">
        <v>3.33</v>
      </c>
      <c r="G75" s="108">
        <v>0</v>
      </c>
      <c r="H75" s="108">
        <v>6</v>
      </c>
      <c r="I75" s="108">
        <v>4</v>
      </c>
      <c r="J75" s="108">
        <v>3</v>
      </c>
      <c r="K75" s="108">
        <v>2</v>
      </c>
      <c r="L75" s="108">
        <v>0</v>
      </c>
      <c r="M75" s="108">
        <v>6</v>
      </c>
      <c r="N75" s="108">
        <v>17</v>
      </c>
      <c r="O75" s="66">
        <f t="shared" si="5"/>
        <v>6.3063063063063067</v>
      </c>
      <c r="P75" s="65">
        <f t="shared" si="6"/>
        <v>0.35294117647058826</v>
      </c>
      <c r="Q75" s="73">
        <f>+(K75+H75)/F75</f>
        <v>2.4024024024024024</v>
      </c>
    </row>
    <row r="76" spans="1:17" x14ac:dyDescent="0.2">
      <c r="A76" s="55" t="s">
        <v>232</v>
      </c>
      <c r="B76" s="109">
        <v>0</v>
      </c>
      <c r="C76" s="108">
        <v>7</v>
      </c>
      <c r="D76" s="108">
        <v>1</v>
      </c>
      <c r="E76" s="108">
        <v>2</v>
      </c>
      <c r="F76" s="122">
        <v>25.333333333333332</v>
      </c>
      <c r="G76" s="108">
        <v>0</v>
      </c>
      <c r="H76" s="108">
        <v>24</v>
      </c>
      <c r="I76" s="108">
        <v>27</v>
      </c>
      <c r="J76" s="108">
        <v>18</v>
      </c>
      <c r="K76" s="108">
        <v>29</v>
      </c>
      <c r="L76" s="108">
        <v>7</v>
      </c>
      <c r="M76" s="108">
        <v>20</v>
      </c>
      <c r="N76" s="108">
        <v>117</v>
      </c>
      <c r="O76" s="66">
        <f t="shared" si="5"/>
        <v>4.9736842105263159</v>
      </c>
      <c r="P76" s="65">
        <f t="shared" si="6"/>
        <v>0.20512820512820512</v>
      </c>
      <c r="Q76" s="73">
        <f t="shared" ref="Q76:Q86" si="9">+(K76+H76)/F76</f>
        <v>2.0921052631578947</v>
      </c>
    </row>
    <row r="77" spans="1:17" x14ac:dyDescent="0.2">
      <c r="A77" s="63" t="s">
        <v>532</v>
      </c>
      <c r="B77" s="109">
        <v>6</v>
      </c>
      <c r="C77" s="108">
        <v>7</v>
      </c>
      <c r="D77" s="108">
        <v>3</v>
      </c>
      <c r="E77" s="108">
        <v>0</v>
      </c>
      <c r="F77" s="122">
        <v>21.333333333333332</v>
      </c>
      <c r="G77" s="108">
        <v>0</v>
      </c>
      <c r="H77" s="108">
        <v>17</v>
      </c>
      <c r="I77" s="108">
        <v>7</v>
      </c>
      <c r="J77" s="108">
        <v>5</v>
      </c>
      <c r="K77" s="108">
        <v>11</v>
      </c>
      <c r="L77" s="108">
        <v>7</v>
      </c>
      <c r="M77" s="108">
        <v>24</v>
      </c>
      <c r="N77" s="108">
        <v>79</v>
      </c>
      <c r="O77" s="66">
        <f t="shared" si="5"/>
        <v>1.640625</v>
      </c>
      <c r="P77" s="65">
        <f t="shared" si="6"/>
        <v>0.21518987341772153</v>
      </c>
      <c r="Q77" s="73">
        <f t="shared" si="9"/>
        <v>1.3125</v>
      </c>
    </row>
    <row r="78" spans="1:17" x14ac:dyDescent="0.2">
      <c r="A78" s="63" t="s">
        <v>413</v>
      </c>
      <c r="B78" s="109">
        <v>26</v>
      </c>
      <c r="C78" s="108">
        <v>24</v>
      </c>
      <c r="D78" s="108">
        <v>9</v>
      </c>
      <c r="E78" s="108">
        <v>4</v>
      </c>
      <c r="F78" s="122">
        <v>107.33</v>
      </c>
      <c r="G78" s="108">
        <v>0</v>
      </c>
      <c r="H78" s="108">
        <v>43</v>
      </c>
      <c r="I78" s="108">
        <v>45</v>
      </c>
      <c r="J78" s="108">
        <v>30</v>
      </c>
      <c r="K78" s="108">
        <v>67</v>
      </c>
      <c r="L78" s="108">
        <v>24</v>
      </c>
      <c r="M78" s="93">
        <v>168</v>
      </c>
      <c r="N78" s="108">
        <v>366</v>
      </c>
      <c r="O78" s="66">
        <f t="shared" si="5"/>
        <v>1.9565825025621915</v>
      </c>
      <c r="P78" s="125">
        <f t="shared" si="6"/>
        <v>0.11748633879781421</v>
      </c>
      <c r="Q78" s="73">
        <f t="shared" si="9"/>
        <v>1.0248765489611478</v>
      </c>
    </row>
    <row r="79" spans="1:17" x14ac:dyDescent="0.2">
      <c r="A79" s="63" t="s">
        <v>556</v>
      </c>
      <c r="B79" s="109">
        <v>9</v>
      </c>
      <c r="C79" s="108">
        <v>16</v>
      </c>
      <c r="D79" s="108">
        <v>7</v>
      </c>
      <c r="E79" s="108">
        <v>0</v>
      </c>
      <c r="F79" s="122">
        <v>54</v>
      </c>
      <c r="G79" s="108">
        <v>0</v>
      </c>
      <c r="H79" s="108">
        <v>27</v>
      </c>
      <c r="I79" s="108">
        <v>26</v>
      </c>
      <c r="J79" s="108">
        <v>20</v>
      </c>
      <c r="K79" s="108">
        <v>23</v>
      </c>
      <c r="L79" s="108">
        <v>10</v>
      </c>
      <c r="M79" s="108">
        <v>62</v>
      </c>
      <c r="N79" s="108">
        <v>198</v>
      </c>
      <c r="O79" s="66">
        <f t="shared" si="5"/>
        <v>2.5925925925925926</v>
      </c>
      <c r="P79" s="65">
        <f t="shared" si="6"/>
        <v>0.13636363636363635</v>
      </c>
      <c r="Q79" s="73">
        <f t="shared" si="9"/>
        <v>0.92592592592592593</v>
      </c>
    </row>
    <row r="80" spans="1:17" x14ac:dyDescent="0.2">
      <c r="A80" s="63" t="s">
        <v>311</v>
      </c>
      <c r="B80" s="109">
        <v>0</v>
      </c>
      <c r="C80" s="108">
        <v>3</v>
      </c>
      <c r="D80" s="108">
        <v>0</v>
      </c>
      <c r="E80" s="108">
        <v>0</v>
      </c>
      <c r="F80" s="122">
        <v>4</v>
      </c>
      <c r="G80" s="108">
        <v>0</v>
      </c>
      <c r="H80" s="108">
        <v>6</v>
      </c>
      <c r="I80" s="108">
        <v>6</v>
      </c>
      <c r="J80" s="108">
        <v>4</v>
      </c>
      <c r="K80" s="108">
        <v>3</v>
      </c>
      <c r="L80" s="108">
        <v>3</v>
      </c>
      <c r="M80" s="108">
        <v>2</v>
      </c>
      <c r="N80" s="108">
        <v>20</v>
      </c>
      <c r="O80" s="66">
        <f t="shared" si="5"/>
        <v>7</v>
      </c>
      <c r="P80" s="65">
        <f t="shared" si="6"/>
        <v>0.3</v>
      </c>
      <c r="Q80" s="73">
        <f t="shared" si="9"/>
        <v>2.25</v>
      </c>
    </row>
    <row r="81" spans="1:17" x14ac:dyDescent="0.2">
      <c r="A81" s="55" t="s">
        <v>297</v>
      </c>
      <c r="B81" s="109">
        <v>0</v>
      </c>
      <c r="C81" s="108">
        <v>8</v>
      </c>
      <c r="D81" s="108">
        <v>1</v>
      </c>
      <c r="E81" s="108">
        <v>0</v>
      </c>
      <c r="F81" s="122">
        <v>11.67</v>
      </c>
      <c r="G81" s="108">
        <v>0</v>
      </c>
      <c r="H81" s="108">
        <v>18</v>
      </c>
      <c r="I81" s="108">
        <v>11</v>
      </c>
      <c r="J81" s="108">
        <v>9</v>
      </c>
      <c r="K81" s="108">
        <v>4</v>
      </c>
      <c r="L81" s="108">
        <v>1</v>
      </c>
      <c r="M81" s="108">
        <v>6</v>
      </c>
      <c r="N81" s="108">
        <v>56</v>
      </c>
      <c r="O81" s="66">
        <f t="shared" ref="O81:O86" si="10">+(J81/F81)*7</f>
        <v>5.3984575835475574</v>
      </c>
      <c r="P81" s="65">
        <f t="shared" ref="P81:P86" si="11">+H81/N81</f>
        <v>0.32142857142857145</v>
      </c>
      <c r="Q81" s="73">
        <f t="shared" si="9"/>
        <v>1.8851756640959725</v>
      </c>
    </row>
    <row r="82" spans="1:17" x14ac:dyDescent="0.2">
      <c r="A82" s="55" t="s">
        <v>220</v>
      </c>
      <c r="B82" s="109">
        <v>7</v>
      </c>
      <c r="C82" s="108">
        <v>14</v>
      </c>
      <c r="D82" s="108">
        <v>3</v>
      </c>
      <c r="E82" s="108">
        <v>6</v>
      </c>
      <c r="F82" s="122">
        <v>60.666666666666664</v>
      </c>
      <c r="G82" s="108">
        <v>0</v>
      </c>
      <c r="H82" s="108">
        <v>54</v>
      </c>
      <c r="I82" s="108">
        <v>47</v>
      </c>
      <c r="J82" s="108">
        <v>30</v>
      </c>
      <c r="K82" s="108">
        <v>28</v>
      </c>
      <c r="L82" s="108">
        <v>1</v>
      </c>
      <c r="M82" s="108">
        <v>30</v>
      </c>
      <c r="N82" s="108">
        <v>280</v>
      </c>
      <c r="O82" s="66">
        <f t="shared" si="10"/>
        <v>3.4615384615384617</v>
      </c>
      <c r="P82" s="65">
        <f t="shared" si="11"/>
        <v>0.19285714285714287</v>
      </c>
      <c r="Q82" s="73">
        <f t="shared" si="9"/>
        <v>1.3516483516483517</v>
      </c>
    </row>
    <row r="83" spans="1:17" x14ac:dyDescent="0.2">
      <c r="A83" s="55" t="s">
        <v>312</v>
      </c>
      <c r="B83" s="109">
        <v>0</v>
      </c>
      <c r="C83" s="108">
        <v>16</v>
      </c>
      <c r="D83" s="108">
        <v>2</v>
      </c>
      <c r="E83" s="108">
        <v>1</v>
      </c>
      <c r="F83" s="122">
        <v>27.67</v>
      </c>
      <c r="G83" s="108">
        <v>6</v>
      </c>
      <c r="H83" s="108">
        <v>21</v>
      </c>
      <c r="I83" s="108">
        <v>16</v>
      </c>
      <c r="J83" s="108">
        <v>8</v>
      </c>
      <c r="K83" s="108">
        <v>17</v>
      </c>
      <c r="L83" s="108">
        <v>3</v>
      </c>
      <c r="M83" s="108">
        <v>32</v>
      </c>
      <c r="N83" s="108">
        <v>104</v>
      </c>
      <c r="O83" s="66">
        <f t="shared" si="10"/>
        <v>2.0238525478857969</v>
      </c>
      <c r="P83" s="65">
        <f t="shared" si="11"/>
        <v>0.20192307692307693</v>
      </c>
      <c r="Q83" s="73">
        <f t="shared" si="9"/>
        <v>1.3733285146367906</v>
      </c>
    </row>
    <row r="84" spans="1:17" x14ac:dyDescent="0.2">
      <c r="A84" s="55" t="s">
        <v>292</v>
      </c>
      <c r="B84" s="109">
        <v>12</v>
      </c>
      <c r="C84" s="108">
        <v>24</v>
      </c>
      <c r="D84" s="108">
        <v>6</v>
      </c>
      <c r="E84" s="108">
        <v>6</v>
      </c>
      <c r="F84" s="122">
        <v>82.34</v>
      </c>
      <c r="G84" s="108">
        <v>1</v>
      </c>
      <c r="H84" s="108">
        <v>101</v>
      </c>
      <c r="I84" s="108">
        <v>63</v>
      </c>
      <c r="J84" s="108">
        <v>40</v>
      </c>
      <c r="K84" s="108">
        <v>34</v>
      </c>
      <c r="L84" s="108">
        <v>4</v>
      </c>
      <c r="M84" s="108">
        <v>52</v>
      </c>
      <c r="N84" s="108">
        <v>352</v>
      </c>
      <c r="O84" s="66">
        <f t="shared" si="10"/>
        <v>3.4005343696866652</v>
      </c>
      <c r="P84" s="65">
        <f t="shared" si="11"/>
        <v>0.28693181818181818</v>
      </c>
      <c r="Q84" s="73">
        <f t="shared" si="9"/>
        <v>1.6395433568132134</v>
      </c>
    </row>
    <row r="85" spans="1:17" x14ac:dyDescent="0.2">
      <c r="A85" s="55" t="s">
        <v>293</v>
      </c>
      <c r="B85" s="109">
        <v>0</v>
      </c>
      <c r="C85" s="108">
        <v>4</v>
      </c>
      <c r="D85" s="108">
        <v>0</v>
      </c>
      <c r="E85" s="108">
        <v>0</v>
      </c>
      <c r="F85" s="122">
        <v>5.34</v>
      </c>
      <c r="G85" s="108">
        <v>1</v>
      </c>
      <c r="H85" s="108">
        <v>6</v>
      </c>
      <c r="I85" s="108">
        <v>5</v>
      </c>
      <c r="J85" s="108">
        <v>4</v>
      </c>
      <c r="K85" s="108">
        <v>8</v>
      </c>
      <c r="L85" s="108">
        <v>2</v>
      </c>
      <c r="M85" s="108">
        <v>6</v>
      </c>
      <c r="N85" s="108">
        <v>20</v>
      </c>
      <c r="O85" s="66">
        <f t="shared" si="10"/>
        <v>5.2434456928838955</v>
      </c>
      <c r="P85" s="65">
        <f t="shared" si="11"/>
        <v>0.3</v>
      </c>
      <c r="Q85" s="73">
        <f t="shared" si="9"/>
        <v>2.6217228464419478</v>
      </c>
    </row>
    <row r="86" spans="1:17" x14ac:dyDescent="0.2">
      <c r="A86" s="55" t="s">
        <v>238</v>
      </c>
      <c r="B86" s="109">
        <v>0</v>
      </c>
      <c r="C86" s="108">
        <v>11</v>
      </c>
      <c r="D86" s="108">
        <v>5</v>
      </c>
      <c r="E86" s="108">
        <v>2</v>
      </c>
      <c r="F86" s="122">
        <v>31</v>
      </c>
      <c r="G86" s="108">
        <v>0</v>
      </c>
      <c r="H86" s="108">
        <v>42</v>
      </c>
      <c r="I86" s="108">
        <v>23</v>
      </c>
      <c r="J86" s="108">
        <v>18</v>
      </c>
      <c r="K86" s="108">
        <v>10</v>
      </c>
      <c r="L86" s="108">
        <v>0</v>
      </c>
      <c r="M86" s="108">
        <v>21</v>
      </c>
      <c r="N86" s="108">
        <v>145</v>
      </c>
      <c r="O86" s="66">
        <f t="shared" si="10"/>
        <v>4.064516129032258</v>
      </c>
      <c r="P86" s="65">
        <f t="shared" si="11"/>
        <v>0.28965517241379313</v>
      </c>
      <c r="Q86" s="73">
        <f t="shared" si="9"/>
        <v>1.6774193548387097</v>
      </c>
    </row>
    <row r="87" spans="1:17" x14ac:dyDescent="0.2">
      <c r="A87" s="55" t="s">
        <v>271</v>
      </c>
      <c r="B87" s="109">
        <v>17</v>
      </c>
      <c r="C87" s="108">
        <v>25</v>
      </c>
      <c r="D87" s="108">
        <v>6</v>
      </c>
      <c r="E87" s="108">
        <v>13</v>
      </c>
      <c r="F87" s="122">
        <v>124</v>
      </c>
      <c r="G87" s="108">
        <v>2</v>
      </c>
      <c r="H87" s="108">
        <v>163</v>
      </c>
      <c r="I87" s="108">
        <v>100</v>
      </c>
      <c r="J87" s="108">
        <v>72</v>
      </c>
      <c r="K87" s="108">
        <v>42</v>
      </c>
      <c r="L87" s="108">
        <v>10</v>
      </c>
      <c r="M87" s="108">
        <v>80</v>
      </c>
      <c r="N87" s="108">
        <v>534</v>
      </c>
      <c r="O87" s="66">
        <f t="shared" ref="O87:O91" si="12">+(J87/F87)*7</f>
        <v>4.064516129032258</v>
      </c>
      <c r="P87" s="65">
        <f t="shared" ref="P87:P91" si="13">+H87/N87</f>
        <v>0.30524344569288392</v>
      </c>
      <c r="Q87" s="73">
        <f t="shared" ref="Q87:Q91" si="14">+(K87+H87)/F87</f>
        <v>1.653225806451613</v>
      </c>
    </row>
    <row r="88" spans="1:17" x14ac:dyDescent="0.2">
      <c r="A88" s="55" t="s">
        <v>231</v>
      </c>
      <c r="B88" s="109">
        <v>0</v>
      </c>
      <c r="C88" s="108">
        <v>11</v>
      </c>
      <c r="D88" s="108">
        <v>1</v>
      </c>
      <c r="E88" s="108">
        <v>0</v>
      </c>
      <c r="F88" s="122">
        <v>22.666666666666668</v>
      </c>
      <c r="G88" s="108">
        <v>0</v>
      </c>
      <c r="H88" s="108">
        <v>30</v>
      </c>
      <c r="I88" s="108">
        <v>18</v>
      </c>
      <c r="J88" s="108">
        <v>11</v>
      </c>
      <c r="K88" s="108">
        <v>9</v>
      </c>
      <c r="L88" s="108">
        <v>1</v>
      </c>
      <c r="M88" s="108">
        <v>12</v>
      </c>
      <c r="N88" s="108">
        <v>113</v>
      </c>
      <c r="O88" s="66">
        <f t="shared" si="12"/>
        <v>3.3970588235294117</v>
      </c>
      <c r="P88" s="65">
        <f t="shared" si="13"/>
        <v>0.26548672566371684</v>
      </c>
      <c r="Q88" s="73">
        <f t="shared" si="14"/>
        <v>1.7205882352941175</v>
      </c>
    </row>
    <row r="89" spans="1:17" x14ac:dyDescent="0.2">
      <c r="A89" s="63" t="s">
        <v>433</v>
      </c>
      <c r="B89" s="109">
        <v>0</v>
      </c>
      <c r="C89" s="108">
        <v>1</v>
      </c>
      <c r="D89" s="108">
        <v>0</v>
      </c>
      <c r="E89" s="108">
        <v>0</v>
      </c>
      <c r="F89" s="122">
        <v>1.66</v>
      </c>
      <c r="G89" s="108"/>
      <c r="H89" s="108">
        <v>1</v>
      </c>
      <c r="I89" s="108">
        <v>0</v>
      </c>
      <c r="J89" s="108">
        <v>0</v>
      </c>
      <c r="K89" s="108">
        <v>0</v>
      </c>
      <c r="L89" s="108">
        <v>0</v>
      </c>
      <c r="M89" s="108">
        <v>1</v>
      </c>
      <c r="N89" s="108">
        <v>6</v>
      </c>
      <c r="O89" s="66">
        <f t="shared" si="12"/>
        <v>0</v>
      </c>
      <c r="P89" s="65">
        <f t="shared" si="13"/>
        <v>0.16666666666666666</v>
      </c>
      <c r="Q89" s="73">
        <f t="shared" si="14"/>
        <v>0.60240963855421692</v>
      </c>
    </row>
    <row r="90" spans="1:17" x14ac:dyDescent="0.2">
      <c r="A90" s="55" t="s">
        <v>281</v>
      </c>
      <c r="B90" s="109">
        <v>11</v>
      </c>
      <c r="C90" s="108">
        <v>12</v>
      </c>
      <c r="D90" s="108">
        <v>5</v>
      </c>
      <c r="E90" s="108">
        <v>4</v>
      </c>
      <c r="F90" s="122">
        <v>43.33</v>
      </c>
      <c r="G90" s="108">
        <v>0</v>
      </c>
      <c r="H90" s="108">
        <v>65</v>
      </c>
      <c r="I90" s="108">
        <v>48</v>
      </c>
      <c r="J90" s="108">
        <v>38</v>
      </c>
      <c r="K90" s="108">
        <v>19</v>
      </c>
      <c r="L90" s="108">
        <v>6</v>
      </c>
      <c r="M90" s="108">
        <v>28</v>
      </c>
      <c r="N90" s="108">
        <v>191</v>
      </c>
      <c r="O90" s="66">
        <f t="shared" si="12"/>
        <v>6.1389337641357029</v>
      </c>
      <c r="P90" s="65">
        <f t="shared" si="13"/>
        <v>0.34031413612565448</v>
      </c>
      <c r="Q90" s="73">
        <f t="shared" si="14"/>
        <v>1.938610662358643</v>
      </c>
    </row>
    <row r="91" spans="1:17" x14ac:dyDescent="0.2">
      <c r="A91" s="55" t="s">
        <v>283</v>
      </c>
      <c r="B91" s="109">
        <v>14</v>
      </c>
      <c r="C91" s="108">
        <v>18</v>
      </c>
      <c r="D91" s="108">
        <v>5</v>
      </c>
      <c r="E91" s="108">
        <v>6</v>
      </c>
      <c r="F91" s="122">
        <v>83.66</v>
      </c>
      <c r="G91" s="108">
        <v>0</v>
      </c>
      <c r="H91" s="108">
        <v>84</v>
      </c>
      <c r="I91" s="108">
        <v>53</v>
      </c>
      <c r="J91" s="108">
        <v>37</v>
      </c>
      <c r="K91" s="108">
        <v>29</v>
      </c>
      <c r="L91" s="108">
        <v>5</v>
      </c>
      <c r="M91" s="108">
        <v>41</v>
      </c>
      <c r="N91" s="108">
        <v>329</v>
      </c>
      <c r="O91" s="66">
        <f t="shared" si="12"/>
        <v>3.0958642122878319</v>
      </c>
      <c r="P91" s="65">
        <f t="shared" si="13"/>
        <v>0.25531914893617019</v>
      </c>
      <c r="Q91" s="73">
        <f t="shared" si="14"/>
        <v>1.3507052354769304</v>
      </c>
    </row>
    <row r="92" spans="1:17" x14ac:dyDescent="0.2">
      <c r="A92" s="63" t="s">
        <v>533</v>
      </c>
      <c r="B92" s="109">
        <v>19</v>
      </c>
      <c r="C92" s="108">
        <v>24</v>
      </c>
      <c r="D92" s="108">
        <v>12</v>
      </c>
      <c r="E92" s="108">
        <v>4</v>
      </c>
      <c r="F92" s="122">
        <v>111.99666666666667</v>
      </c>
      <c r="G92" s="108">
        <v>1</v>
      </c>
      <c r="H92" s="108">
        <v>75</v>
      </c>
      <c r="I92" s="108">
        <v>34</v>
      </c>
      <c r="J92" s="108">
        <v>27</v>
      </c>
      <c r="K92" s="108">
        <v>25</v>
      </c>
      <c r="L92" s="108">
        <v>14</v>
      </c>
      <c r="M92" s="108">
        <v>133</v>
      </c>
      <c r="N92" s="108">
        <v>405</v>
      </c>
      <c r="O92" s="66">
        <f t="shared" ref="O92:O95" si="15">+(J92/F92)*7</f>
        <v>1.6875502247090688</v>
      </c>
      <c r="P92" s="65">
        <f t="shared" ref="P92:P95" si="16">+H92/N92</f>
        <v>0.18518518518518517</v>
      </c>
      <c r="Q92" s="127">
        <f t="shared" ref="Q92:Q95" si="17">+(K92+H92)/F92</f>
        <v>0.89288371677728506</v>
      </c>
    </row>
    <row r="93" spans="1:17" x14ac:dyDescent="0.2">
      <c r="A93" s="63" t="s">
        <v>408</v>
      </c>
      <c r="B93" s="109">
        <v>12</v>
      </c>
      <c r="C93" s="108">
        <v>8</v>
      </c>
      <c r="D93" s="108">
        <v>1</v>
      </c>
      <c r="E93" s="108">
        <v>2</v>
      </c>
      <c r="F93" s="122">
        <v>39</v>
      </c>
      <c r="G93" s="108">
        <v>1</v>
      </c>
      <c r="H93" s="108">
        <v>33</v>
      </c>
      <c r="I93" s="108">
        <v>16</v>
      </c>
      <c r="J93" s="108">
        <v>13</v>
      </c>
      <c r="K93" s="108">
        <v>15</v>
      </c>
      <c r="L93" s="108">
        <v>12</v>
      </c>
      <c r="M93" s="108">
        <v>26</v>
      </c>
      <c r="N93" s="108">
        <v>142</v>
      </c>
      <c r="O93" s="66">
        <f t="shared" si="15"/>
        <v>2.333333333333333</v>
      </c>
      <c r="P93" s="65">
        <f t="shared" si="16"/>
        <v>0.23239436619718309</v>
      </c>
      <c r="Q93" s="73">
        <f t="shared" si="17"/>
        <v>1.2307692307692308</v>
      </c>
    </row>
    <row r="94" spans="1:17" x14ac:dyDescent="0.2">
      <c r="A94" s="55" t="s">
        <v>249</v>
      </c>
      <c r="B94" s="109">
        <v>2</v>
      </c>
      <c r="C94" s="108">
        <v>22</v>
      </c>
      <c r="D94" s="108">
        <v>3</v>
      </c>
      <c r="E94" s="108">
        <v>6</v>
      </c>
      <c r="F94" s="122">
        <v>55.663333333333327</v>
      </c>
      <c r="G94" s="108">
        <v>0</v>
      </c>
      <c r="H94" s="108">
        <v>78</v>
      </c>
      <c r="I94" s="108">
        <v>71</v>
      </c>
      <c r="J94" s="108">
        <v>52</v>
      </c>
      <c r="K94" s="108">
        <v>28</v>
      </c>
      <c r="L94" s="108">
        <v>12</v>
      </c>
      <c r="M94" s="108">
        <v>23</v>
      </c>
      <c r="N94" s="108">
        <v>309</v>
      </c>
      <c r="O94" s="66">
        <f t="shared" si="15"/>
        <v>6.53931373136116</v>
      </c>
      <c r="P94" s="65">
        <f t="shared" si="16"/>
        <v>0.25242718446601942</v>
      </c>
      <c r="Q94" s="73">
        <f t="shared" si="17"/>
        <v>1.9043056470447335</v>
      </c>
    </row>
    <row r="95" spans="1:17" x14ac:dyDescent="0.2">
      <c r="A95" s="63" t="s">
        <v>436</v>
      </c>
      <c r="B95" s="109">
        <v>6</v>
      </c>
      <c r="C95" s="108">
        <v>8</v>
      </c>
      <c r="D95" s="108">
        <v>1</v>
      </c>
      <c r="E95" s="108">
        <v>4</v>
      </c>
      <c r="F95" s="122">
        <v>29.66</v>
      </c>
      <c r="G95" s="108">
        <v>0</v>
      </c>
      <c r="H95" s="108">
        <v>27</v>
      </c>
      <c r="I95" s="108">
        <v>21</v>
      </c>
      <c r="J95" s="108">
        <v>16</v>
      </c>
      <c r="K95" s="108">
        <v>13</v>
      </c>
      <c r="L95" s="108">
        <v>5</v>
      </c>
      <c r="M95" s="108">
        <v>28</v>
      </c>
      <c r="N95" s="108">
        <v>116</v>
      </c>
      <c r="O95" s="66">
        <f t="shared" si="15"/>
        <v>3.7761294672960215</v>
      </c>
      <c r="P95" s="65">
        <f t="shared" si="16"/>
        <v>0.23275862068965517</v>
      </c>
      <c r="Q95" s="73">
        <f t="shared" si="17"/>
        <v>1.3486176668914363</v>
      </c>
    </row>
    <row r="96" spans="1:17" x14ac:dyDescent="0.2">
      <c r="A96" s="55" t="s">
        <v>253</v>
      </c>
      <c r="B96" s="109">
        <v>17</v>
      </c>
      <c r="C96" s="108">
        <v>16</v>
      </c>
      <c r="D96" s="108">
        <v>14</v>
      </c>
      <c r="E96" s="108">
        <v>5</v>
      </c>
      <c r="F96" s="122">
        <v>116.33666666666667</v>
      </c>
      <c r="G96" s="108">
        <v>2</v>
      </c>
      <c r="H96" s="108">
        <v>138</v>
      </c>
      <c r="I96" s="108">
        <v>93</v>
      </c>
      <c r="J96" s="108">
        <v>75</v>
      </c>
      <c r="K96" s="108">
        <v>47</v>
      </c>
      <c r="L96" s="108">
        <v>5</v>
      </c>
      <c r="M96" s="108">
        <v>89</v>
      </c>
      <c r="N96" s="108">
        <v>540</v>
      </c>
      <c r="O96" s="66">
        <f t="shared" ref="O96:O106" si="18">+(J96/F96)*7</f>
        <v>4.5127646772298782</v>
      </c>
      <c r="P96" s="65">
        <f t="shared" ref="P96:P106" si="19">+H96/N96</f>
        <v>0.25555555555555554</v>
      </c>
      <c r="Q96" s="73">
        <f t="shared" ref="Q96:Q106" si="20">+(K96+H96)/F96</f>
        <v>1.5902123148333858</v>
      </c>
    </row>
    <row r="97" spans="1:17" x14ac:dyDescent="0.2">
      <c r="A97" s="55" t="s">
        <v>294</v>
      </c>
      <c r="B97" s="109">
        <v>0</v>
      </c>
      <c r="C97" s="108">
        <v>3</v>
      </c>
      <c r="D97" s="108">
        <v>0</v>
      </c>
      <c r="E97" s="108">
        <v>0</v>
      </c>
      <c r="F97" s="122">
        <v>2</v>
      </c>
      <c r="G97" s="108">
        <v>0</v>
      </c>
      <c r="H97" s="108">
        <v>4</v>
      </c>
      <c r="I97" s="108">
        <v>6</v>
      </c>
      <c r="J97" s="108">
        <v>6</v>
      </c>
      <c r="K97" s="108">
        <v>8</v>
      </c>
      <c r="L97" s="108">
        <v>1</v>
      </c>
      <c r="M97" s="108">
        <v>5</v>
      </c>
      <c r="N97" s="108">
        <v>10</v>
      </c>
      <c r="O97" s="66">
        <f t="shared" si="18"/>
        <v>21</v>
      </c>
      <c r="P97" s="65">
        <f t="shared" si="19"/>
        <v>0.4</v>
      </c>
      <c r="Q97" s="73">
        <f t="shared" si="20"/>
        <v>6</v>
      </c>
    </row>
    <row r="98" spans="1:17" x14ac:dyDescent="0.2">
      <c r="A98" s="55" t="s">
        <v>272</v>
      </c>
      <c r="B98" s="109">
        <v>2</v>
      </c>
      <c r="C98" s="108">
        <v>20</v>
      </c>
      <c r="D98" s="108">
        <v>5</v>
      </c>
      <c r="E98" s="108">
        <v>3</v>
      </c>
      <c r="F98" s="122">
        <v>45.34</v>
      </c>
      <c r="G98" s="108">
        <v>3</v>
      </c>
      <c r="H98" s="108">
        <v>43</v>
      </c>
      <c r="I98" s="108">
        <v>41</v>
      </c>
      <c r="J98" s="108">
        <v>32</v>
      </c>
      <c r="K98" s="108">
        <v>26</v>
      </c>
      <c r="L98" s="108">
        <v>12</v>
      </c>
      <c r="M98" s="108">
        <v>50</v>
      </c>
      <c r="N98" s="108">
        <v>168</v>
      </c>
      <c r="O98" s="66">
        <f t="shared" si="18"/>
        <v>4.9404499338332597</v>
      </c>
      <c r="P98" s="65">
        <f t="shared" si="19"/>
        <v>0.25595238095238093</v>
      </c>
      <c r="Q98" s="73">
        <f t="shared" si="20"/>
        <v>1.521835024261138</v>
      </c>
    </row>
    <row r="99" spans="1:17" x14ac:dyDescent="0.2">
      <c r="A99" s="55" t="s">
        <v>225</v>
      </c>
      <c r="B99" s="109">
        <v>0</v>
      </c>
      <c r="C99" s="108">
        <v>12</v>
      </c>
      <c r="D99" s="108">
        <v>2</v>
      </c>
      <c r="E99" s="108">
        <v>8</v>
      </c>
      <c r="F99" s="122">
        <v>45.666666666666671</v>
      </c>
      <c r="G99" s="108">
        <v>0</v>
      </c>
      <c r="H99" s="108">
        <v>61</v>
      </c>
      <c r="I99" s="108">
        <v>50</v>
      </c>
      <c r="J99" s="108">
        <v>30</v>
      </c>
      <c r="K99" s="108">
        <v>42</v>
      </c>
      <c r="L99" s="108">
        <v>4</v>
      </c>
      <c r="M99" s="108">
        <v>43</v>
      </c>
      <c r="N99" s="108">
        <v>264</v>
      </c>
      <c r="O99" s="66">
        <f t="shared" si="18"/>
        <v>4.5985401459854014</v>
      </c>
      <c r="P99" s="65">
        <f t="shared" si="19"/>
        <v>0.23106060606060605</v>
      </c>
      <c r="Q99" s="73">
        <f t="shared" si="20"/>
        <v>2.2554744525547443</v>
      </c>
    </row>
    <row r="100" spans="1:17" x14ac:dyDescent="0.2">
      <c r="A100" s="55" t="s">
        <v>315</v>
      </c>
      <c r="B100" s="109">
        <v>23</v>
      </c>
      <c r="C100" s="108">
        <v>24</v>
      </c>
      <c r="D100" s="108">
        <v>8</v>
      </c>
      <c r="E100" s="108">
        <v>9</v>
      </c>
      <c r="F100" s="122">
        <v>97.336666666666673</v>
      </c>
      <c r="G100" s="108">
        <v>0</v>
      </c>
      <c r="H100" s="108">
        <v>93</v>
      </c>
      <c r="I100" s="108">
        <v>81</v>
      </c>
      <c r="J100" s="108">
        <v>66</v>
      </c>
      <c r="K100" s="108">
        <v>90</v>
      </c>
      <c r="L100" s="108">
        <v>17</v>
      </c>
      <c r="M100" s="108">
        <v>89</v>
      </c>
      <c r="N100" s="108">
        <v>375</v>
      </c>
      <c r="O100" s="66">
        <f t="shared" si="18"/>
        <v>4.7464127940823939</v>
      </c>
      <c r="P100" s="65">
        <f t="shared" si="19"/>
        <v>0.248</v>
      </c>
      <c r="Q100" s="73">
        <f t="shared" si="20"/>
        <v>1.8800726002534158</v>
      </c>
    </row>
    <row r="101" spans="1:17" x14ac:dyDescent="0.2">
      <c r="A101" s="55" t="s">
        <v>299</v>
      </c>
      <c r="B101" s="109">
        <v>6</v>
      </c>
      <c r="C101" s="108">
        <v>8</v>
      </c>
      <c r="D101" s="108">
        <v>3</v>
      </c>
      <c r="E101" s="108">
        <v>2</v>
      </c>
      <c r="F101" s="122">
        <v>18.329999999999998</v>
      </c>
      <c r="G101" s="108">
        <v>0</v>
      </c>
      <c r="H101" s="108">
        <v>29</v>
      </c>
      <c r="I101" s="108">
        <v>29</v>
      </c>
      <c r="J101" s="108">
        <v>25</v>
      </c>
      <c r="K101" s="108">
        <v>19</v>
      </c>
      <c r="L101" s="108">
        <v>1</v>
      </c>
      <c r="M101" s="108">
        <v>16</v>
      </c>
      <c r="N101" s="108">
        <v>80</v>
      </c>
      <c r="O101" s="66">
        <f t="shared" si="18"/>
        <v>9.5471903982542283</v>
      </c>
      <c r="P101" s="65">
        <f t="shared" si="19"/>
        <v>0.36249999999999999</v>
      </c>
      <c r="Q101" s="73">
        <f t="shared" si="20"/>
        <v>2.6186579378068742</v>
      </c>
    </row>
    <row r="102" spans="1:17" x14ac:dyDescent="0.2">
      <c r="A102" s="63" t="s">
        <v>615</v>
      </c>
      <c r="B102" s="109">
        <v>1</v>
      </c>
      <c r="C102" s="108">
        <v>9</v>
      </c>
      <c r="D102" s="108">
        <v>0</v>
      </c>
      <c r="E102" s="108">
        <v>0</v>
      </c>
      <c r="F102" s="122">
        <v>15.33</v>
      </c>
      <c r="G102" s="108">
        <v>0</v>
      </c>
      <c r="H102" s="108">
        <v>8</v>
      </c>
      <c r="I102" s="108">
        <v>6</v>
      </c>
      <c r="J102" s="108">
        <v>5</v>
      </c>
      <c r="K102" s="108">
        <v>5</v>
      </c>
      <c r="L102" s="108">
        <v>5</v>
      </c>
      <c r="M102" s="108">
        <v>11</v>
      </c>
      <c r="N102" s="108">
        <v>48</v>
      </c>
      <c r="O102" s="66">
        <f t="shared" si="18"/>
        <v>2.2831050228310499</v>
      </c>
      <c r="P102" s="65">
        <f t="shared" si="19"/>
        <v>0.16666666666666666</v>
      </c>
      <c r="Q102" s="73">
        <f t="shared" si="20"/>
        <v>0.84801043705153289</v>
      </c>
    </row>
    <row r="103" spans="1:17" x14ac:dyDescent="0.2">
      <c r="A103" s="63" t="s">
        <v>500</v>
      </c>
      <c r="B103" s="109">
        <v>19</v>
      </c>
      <c r="C103" s="108">
        <v>27</v>
      </c>
      <c r="D103" s="108">
        <v>11</v>
      </c>
      <c r="E103" s="108">
        <v>6</v>
      </c>
      <c r="F103" s="122">
        <v>90.99666666666667</v>
      </c>
      <c r="G103" s="108">
        <v>1</v>
      </c>
      <c r="H103" s="108">
        <v>65</v>
      </c>
      <c r="I103" s="108">
        <v>53</v>
      </c>
      <c r="J103" s="108">
        <v>39</v>
      </c>
      <c r="K103" s="108">
        <v>58</v>
      </c>
      <c r="L103" s="108">
        <v>9</v>
      </c>
      <c r="M103" s="108">
        <v>96</v>
      </c>
      <c r="N103" s="108">
        <v>340</v>
      </c>
      <c r="O103" s="66">
        <f t="shared" si="18"/>
        <v>3.0001098941353161</v>
      </c>
      <c r="P103" s="65">
        <f t="shared" si="19"/>
        <v>0.19117647058823528</v>
      </c>
      <c r="Q103" s="73">
        <f t="shared" si="20"/>
        <v>1.351697864390637</v>
      </c>
    </row>
    <row r="104" spans="1:17" x14ac:dyDescent="0.2">
      <c r="A104" s="55" t="s">
        <v>236</v>
      </c>
      <c r="B104" s="109">
        <v>0</v>
      </c>
      <c r="C104" s="108">
        <v>2</v>
      </c>
      <c r="D104" s="108">
        <v>0</v>
      </c>
      <c r="E104" s="108">
        <v>0</v>
      </c>
      <c r="F104" s="122">
        <v>2.6666666666666665</v>
      </c>
      <c r="G104" s="108">
        <v>0</v>
      </c>
      <c r="H104" s="108">
        <v>2</v>
      </c>
      <c r="I104" s="108">
        <v>3</v>
      </c>
      <c r="J104" s="108">
        <v>1</v>
      </c>
      <c r="K104" s="108">
        <v>1</v>
      </c>
      <c r="L104" s="108">
        <v>0</v>
      </c>
      <c r="M104" s="108">
        <v>2</v>
      </c>
      <c r="N104" s="108">
        <v>14</v>
      </c>
      <c r="O104" s="66">
        <f t="shared" si="18"/>
        <v>2.625</v>
      </c>
      <c r="P104" s="65">
        <f t="shared" si="19"/>
        <v>0.14285714285714285</v>
      </c>
      <c r="Q104" s="73">
        <f t="shared" si="20"/>
        <v>1.125</v>
      </c>
    </row>
    <row r="105" spans="1:17" x14ac:dyDescent="0.2">
      <c r="A105" s="63" t="s">
        <v>534</v>
      </c>
      <c r="B105" s="109">
        <v>2</v>
      </c>
      <c r="C105" s="108">
        <v>4</v>
      </c>
      <c r="D105" s="108">
        <v>0</v>
      </c>
      <c r="E105" s="108">
        <v>1</v>
      </c>
      <c r="F105" s="122">
        <v>7.67</v>
      </c>
      <c r="G105" s="108">
        <v>0</v>
      </c>
      <c r="H105" s="108">
        <v>12</v>
      </c>
      <c r="I105" s="108">
        <v>4</v>
      </c>
      <c r="J105" s="108">
        <v>4</v>
      </c>
      <c r="K105" s="108">
        <v>4</v>
      </c>
      <c r="L105" s="108">
        <v>2</v>
      </c>
      <c r="M105" s="108">
        <v>5</v>
      </c>
      <c r="N105" s="108">
        <v>34</v>
      </c>
      <c r="O105" s="66">
        <f t="shared" si="18"/>
        <v>3.6505867014341593</v>
      </c>
      <c r="P105" s="65">
        <f t="shared" si="19"/>
        <v>0.35294117647058826</v>
      </c>
      <c r="Q105" s="73">
        <f t="shared" si="20"/>
        <v>2.0860495436766624</v>
      </c>
    </row>
    <row r="106" spans="1:17" x14ac:dyDescent="0.2">
      <c r="A106" s="55" t="s">
        <v>301</v>
      </c>
      <c r="B106" s="109">
        <v>1</v>
      </c>
      <c r="C106" s="108">
        <v>6</v>
      </c>
      <c r="D106" s="108">
        <v>1</v>
      </c>
      <c r="E106" s="108">
        <v>0</v>
      </c>
      <c r="F106" s="122">
        <v>11.67</v>
      </c>
      <c r="G106" s="108">
        <v>0</v>
      </c>
      <c r="H106" s="108">
        <v>11</v>
      </c>
      <c r="I106" s="108">
        <v>7</v>
      </c>
      <c r="J106" s="108">
        <v>4</v>
      </c>
      <c r="K106" s="108">
        <v>9</v>
      </c>
      <c r="L106" s="108">
        <v>1</v>
      </c>
      <c r="M106" s="108">
        <v>8</v>
      </c>
      <c r="N106" s="108">
        <v>46</v>
      </c>
      <c r="O106" s="66">
        <f t="shared" si="18"/>
        <v>2.3993144815766922</v>
      </c>
      <c r="P106" s="65">
        <f t="shared" si="19"/>
        <v>0.2391304347826087</v>
      </c>
      <c r="Q106" s="73">
        <f t="shared" si="20"/>
        <v>1.7137960582690659</v>
      </c>
    </row>
    <row r="107" spans="1:17" x14ac:dyDescent="0.2">
      <c r="A107" s="55" t="s">
        <v>251</v>
      </c>
      <c r="B107" s="109">
        <v>11</v>
      </c>
      <c r="C107" s="108">
        <v>14</v>
      </c>
      <c r="D107" s="108">
        <v>4</v>
      </c>
      <c r="E107" s="108">
        <v>6</v>
      </c>
      <c r="F107" s="122">
        <v>81.00333333333333</v>
      </c>
      <c r="G107" s="108">
        <v>0</v>
      </c>
      <c r="H107" s="108">
        <v>78</v>
      </c>
      <c r="I107" s="108">
        <v>51</v>
      </c>
      <c r="J107" s="108">
        <v>36</v>
      </c>
      <c r="K107" s="108">
        <v>55</v>
      </c>
      <c r="L107" s="108">
        <v>5</v>
      </c>
      <c r="M107" s="108">
        <v>42</v>
      </c>
      <c r="N107" s="108">
        <v>385</v>
      </c>
      <c r="O107" s="66">
        <f t="shared" ref="O107:O111" si="21">+(J107/F107)*7</f>
        <v>3.1109830871157564</v>
      </c>
      <c r="P107" s="65">
        <f t="shared" ref="P107:P111" si="22">+H107/N107</f>
        <v>0.20259740259740261</v>
      </c>
      <c r="Q107" s="73">
        <f t="shared" ref="Q107:Q111" si="23">+(K107+H107)/F107</f>
        <v>1.6419077404222049</v>
      </c>
    </row>
    <row r="108" spans="1:17" x14ac:dyDescent="0.2">
      <c r="A108" s="63" t="s">
        <v>612</v>
      </c>
      <c r="B108" s="109">
        <v>1</v>
      </c>
      <c r="C108" s="108">
        <v>7</v>
      </c>
      <c r="D108" s="108">
        <v>2</v>
      </c>
      <c r="E108" s="108">
        <v>0</v>
      </c>
      <c r="F108" s="122">
        <v>15.33</v>
      </c>
      <c r="G108" s="108">
        <v>0</v>
      </c>
      <c r="H108" s="108">
        <v>9</v>
      </c>
      <c r="I108" s="108">
        <v>6</v>
      </c>
      <c r="J108" s="108">
        <v>4</v>
      </c>
      <c r="K108" s="108">
        <v>6</v>
      </c>
      <c r="L108" s="108">
        <v>1</v>
      </c>
      <c r="M108" s="108">
        <v>23</v>
      </c>
      <c r="N108" s="108">
        <v>55</v>
      </c>
      <c r="O108" s="66">
        <f t="shared" si="21"/>
        <v>1.8264840182648401</v>
      </c>
      <c r="P108" s="65">
        <f t="shared" si="22"/>
        <v>0.16363636363636364</v>
      </c>
      <c r="Q108" s="73">
        <f t="shared" si="23"/>
        <v>0.97847358121330719</v>
      </c>
    </row>
    <row r="109" spans="1:17" x14ac:dyDescent="0.2">
      <c r="A109" s="55" t="s">
        <v>250</v>
      </c>
      <c r="B109" s="109">
        <v>2</v>
      </c>
      <c r="C109" s="108">
        <v>11</v>
      </c>
      <c r="D109" s="108">
        <v>3</v>
      </c>
      <c r="E109" s="108">
        <v>1</v>
      </c>
      <c r="F109" s="122">
        <v>32.666666666666671</v>
      </c>
      <c r="G109" s="108">
        <v>0</v>
      </c>
      <c r="H109" s="108">
        <v>36</v>
      </c>
      <c r="I109" s="108">
        <v>30</v>
      </c>
      <c r="J109" s="108">
        <v>25</v>
      </c>
      <c r="K109" s="108">
        <v>17</v>
      </c>
      <c r="L109" s="108">
        <v>5</v>
      </c>
      <c r="M109" s="108">
        <v>21</v>
      </c>
      <c r="N109" s="108">
        <v>159</v>
      </c>
      <c r="O109" s="66">
        <f t="shared" si="21"/>
        <v>5.3571428571428559</v>
      </c>
      <c r="P109" s="65">
        <f t="shared" si="22"/>
        <v>0.22641509433962265</v>
      </c>
      <c r="Q109" s="73">
        <f t="shared" si="23"/>
        <v>1.6224489795918364</v>
      </c>
    </row>
    <row r="110" spans="1:17" x14ac:dyDescent="0.2">
      <c r="A110" s="55" t="s">
        <v>222</v>
      </c>
      <c r="B110" s="109"/>
      <c r="C110" s="108">
        <v>5</v>
      </c>
      <c r="D110" s="108">
        <v>3</v>
      </c>
      <c r="E110" s="108">
        <v>0</v>
      </c>
      <c r="F110" s="122">
        <v>11.666666666666666</v>
      </c>
      <c r="G110" s="108">
        <v>2</v>
      </c>
      <c r="H110" s="108">
        <v>7</v>
      </c>
      <c r="I110" s="108">
        <v>2</v>
      </c>
      <c r="J110" s="108">
        <v>1</v>
      </c>
      <c r="K110" s="108">
        <v>3</v>
      </c>
      <c r="L110" s="108">
        <v>0</v>
      </c>
      <c r="M110" s="108">
        <v>3</v>
      </c>
      <c r="N110" s="108">
        <v>44</v>
      </c>
      <c r="O110" s="66">
        <f t="shared" si="21"/>
        <v>0.6</v>
      </c>
      <c r="P110" s="65">
        <f t="shared" si="22"/>
        <v>0.15909090909090909</v>
      </c>
      <c r="Q110" s="73">
        <f t="shared" si="23"/>
        <v>0.85714285714285721</v>
      </c>
    </row>
    <row r="111" spans="1:17" x14ac:dyDescent="0.2">
      <c r="A111" s="63" t="s">
        <v>496</v>
      </c>
      <c r="B111" s="92">
        <v>35</v>
      </c>
      <c r="C111" s="108">
        <v>35</v>
      </c>
      <c r="D111" s="93">
        <v>17</v>
      </c>
      <c r="E111" s="108">
        <v>6</v>
      </c>
      <c r="F111" s="98">
        <v>166.33333333333334</v>
      </c>
      <c r="G111" s="108">
        <v>1</v>
      </c>
      <c r="H111" s="108">
        <v>143</v>
      </c>
      <c r="I111" s="108">
        <v>50</v>
      </c>
      <c r="J111" s="108">
        <v>38</v>
      </c>
      <c r="K111" s="108">
        <v>35</v>
      </c>
      <c r="L111" s="108">
        <v>18</v>
      </c>
      <c r="M111" s="108">
        <v>125</v>
      </c>
      <c r="N111" s="108">
        <v>636</v>
      </c>
      <c r="O111" s="66">
        <f t="shared" si="21"/>
        <v>1.599198396793587</v>
      </c>
      <c r="P111" s="65">
        <f t="shared" si="22"/>
        <v>0.22484276729559749</v>
      </c>
      <c r="Q111" s="73">
        <f t="shared" si="23"/>
        <v>1.0701402805611222</v>
      </c>
    </row>
    <row r="112" spans="1:17" ht="15" x14ac:dyDescent="0.25">
      <c r="A112" s="121" t="s">
        <v>317</v>
      </c>
      <c r="B112" s="119">
        <v>695</v>
      </c>
      <c r="C112" s="120">
        <v>1230</v>
      </c>
      <c r="D112" s="120">
        <v>335</v>
      </c>
      <c r="E112" s="120">
        <v>276</v>
      </c>
      <c r="F112" s="120">
        <v>4446.9433333333327</v>
      </c>
      <c r="G112" s="120">
        <v>65</v>
      </c>
      <c r="H112" s="120">
        <v>4331</v>
      </c>
      <c r="I112" s="120">
        <v>3000</v>
      </c>
      <c r="J112" s="120">
        <v>2160</v>
      </c>
      <c r="K112" s="120">
        <v>2233</v>
      </c>
      <c r="L112" s="120">
        <v>581</v>
      </c>
      <c r="M112" s="120">
        <v>3723</v>
      </c>
      <c r="N112" s="120">
        <v>18421</v>
      </c>
      <c r="O112" s="91">
        <f t="shared" ref="O112" si="24">+(J112/F112)*7</f>
        <v>3.400088300353127</v>
      </c>
      <c r="P112" s="74">
        <f t="shared" ref="P112" si="25">+H112/N112</f>
        <v>0.23511210032028662</v>
      </c>
      <c r="Q112" s="91">
        <f t="shared" ref="Q112" si="26">+(K112+H112)/F112</f>
        <v>1.4760700795977464</v>
      </c>
    </row>
    <row r="113" spans="1:14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64"/>
  <sheetViews>
    <sheetView workbookViewId="0"/>
  </sheetViews>
  <sheetFormatPr defaultRowHeight="15" x14ac:dyDescent="0.25"/>
  <cols>
    <col min="1" max="1" width="10.85546875" bestFit="1" customWidth="1"/>
    <col min="2" max="2" width="7.140625" bestFit="1" customWidth="1"/>
    <col min="3" max="3" width="18.5703125" bestFit="1" customWidth="1"/>
  </cols>
  <sheetData>
    <row r="1" spans="1:21" x14ac:dyDescent="0.25">
      <c r="A1" s="2">
        <v>2009</v>
      </c>
      <c r="D1" s="4" t="s">
        <v>219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8.75" x14ac:dyDescent="0.3">
      <c r="A2" s="5" t="str">
        <f>'2013'!A2</f>
        <v>Hitting</v>
      </c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57</v>
      </c>
      <c r="N2" s="12" t="s">
        <v>58</v>
      </c>
      <c r="O2" s="12" t="s">
        <v>59</v>
      </c>
      <c r="P2" s="12" t="s">
        <v>60</v>
      </c>
      <c r="Q2" s="12" t="str">
        <f>'2011'!Q2</f>
        <v>SB %</v>
      </c>
      <c r="R2" s="12" t="s">
        <v>61</v>
      </c>
      <c r="S2" s="12" t="s">
        <v>62</v>
      </c>
      <c r="T2" s="12" t="s">
        <v>63</v>
      </c>
      <c r="U2" s="12" t="s">
        <v>64</v>
      </c>
    </row>
    <row r="3" spans="1:21" x14ac:dyDescent="0.25">
      <c r="A3" t="s">
        <v>162</v>
      </c>
      <c r="B3" t="s">
        <v>172</v>
      </c>
      <c r="C3" t="str">
        <f>+A3&amp;", "&amp;B3</f>
        <v>Prybil, Adam</v>
      </c>
      <c r="D3" s="1">
        <v>124</v>
      </c>
      <c r="E3" s="1">
        <v>34</v>
      </c>
      <c r="F3" s="1">
        <v>57</v>
      </c>
      <c r="G3" s="1">
        <f>F3-H3-I3-J3</f>
        <v>37</v>
      </c>
      <c r="H3" s="1">
        <v>14</v>
      </c>
      <c r="I3" s="1">
        <v>0</v>
      </c>
      <c r="J3" s="1">
        <v>6</v>
      </c>
      <c r="K3" s="1">
        <v>41</v>
      </c>
      <c r="L3" s="1">
        <v>1</v>
      </c>
      <c r="M3" s="1">
        <v>18</v>
      </c>
      <c r="N3" s="1">
        <v>26</v>
      </c>
      <c r="O3" s="1">
        <v>3</v>
      </c>
      <c r="P3" s="36">
        <f>+O3</f>
        <v>3</v>
      </c>
      <c r="R3" s="1">
        <v>0</v>
      </c>
      <c r="S3" s="3">
        <v>0.52800000000000002</v>
      </c>
      <c r="T3" s="3">
        <f t="shared" ref="T3:T24" si="0">(F3+(H3*1)+(I3*2)+(J3*3))/D3</f>
        <v>0.717741935483871</v>
      </c>
      <c r="U3" s="3">
        <v>0.46</v>
      </c>
    </row>
    <row r="4" spans="1:21" x14ac:dyDescent="0.25">
      <c r="A4" t="s">
        <v>197</v>
      </c>
      <c r="B4" t="s">
        <v>208</v>
      </c>
      <c r="C4" t="str">
        <f t="shared" ref="C4:C23" si="1">+A4&amp;", "&amp;B4</f>
        <v>Derby, AJ</v>
      </c>
      <c r="D4" s="1">
        <v>120</v>
      </c>
      <c r="E4" s="1">
        <v>37</v>
      </c>
      <c r="F4" s="1">
        <v>48</v>
      </c>
      <c r="G4" s="1">
        <f t="shared" ref="G4:G23" si="2">F4-H4-I4-J4</f>
        <v>28</v>
      </c>
      <c r="H4" s="1">
        <v>12</v>
      </c>
      <c r="I4" s="1">
        <v>2</v>
      </c>
      <c r="J4" s="1">
        <v>6</v>
      </c>
      <c r="K4" s="1">
        <v>40</v>
      </c>
      <c r="L4" s="1">
        <v>0</v>
      </c>
      <c r="M4" s="1">
        <v>19</v>
      </c>
      <c r="N4" s="1">
        <v>26</v>
      </c>
      <c r="O4" s="1">
        <v>13</v>
      </c>
      <c r="P4" s="36">
        <f t="shared" ref="P4:P23" si="3">+O4</f>
        <v>13</v>
      </c>
      <c r="R4" s="1">
        <v>1</v>
      </c>
      <c r="S4" s="3">
        <v>0.48599999999999999</v>
      </c>
      <c r="T4" s="3">
        <f t="shared" si="0"/>
        <v>0.68333333333333335</v>
      </c>
      <c r="U4" s="3">
        <v>0.4</v>
      </c>
    </row>
    <row r="5" spans="1:21" x14ac:dyDescent="0.25">
      <c r="A5" t="s">
        <v>177</v>
      </c>
      <c r="B5" t="s">
        <v>186</v>
      </c>
      <c r="C5" t="str">
        <f t="shared" si="1"/>
        <v>Yoder, Derek</v>
      </c>
      <c r="D5" s="1">
        <v>103</v>
      </c>
      <c r="E5" s="1">
        <v>22</v>
      </c>
      <c r="F5" s="1">
        <v>40</v>
      </c>
      <c r="G5" s="1">
        <f t="shared" si="2"/>
        <v>36</v>
      </c>
      <c r="H5" s="1">
        <v>4</v>
      </c>
      <c r="I5" s="1">
        <v>0</v>
      </c>
      <c r="J5" s="1">
        <v>0</v>
      </c>
      <c r="K5" s="1">
        <v>11</v>
      </c>
      <c r="L5" s="1">
        <v>0</v>
      </c>
      <c r="M5" s="1">
        <v>12</v>
      </c>
      <c r="N5" s="1">
        <v>7</v>
      </c>
      <c r="O5" s="1">
        <v>6</v>
      </c>
      <c r="P5" s="36">
        <f t="shared" si="3"/>
        <v>6</v>
      </c>
      <c r="R5" s="1">
        <v>0</v>
      </c>
      <c r="S5" s="3">
        <v>0.45200000000000001</v>
      </c>
      <c r="T5" s="3">
        <f t="shared" si="0"/>
        <v>0.42718446601941745</v>
      </c>
      <c r="U5" s="3">
        <v>0.38800000000000001</v>
      </c>
    </row>
    <row r="6" spans="1:21" x14ac:dyDescent="0.25">
      <c r="A6" t="s">
        <v>198</v>
      </c>
      <c r="B6" t="s">
        <v>209</v>
      </c>
      <c r="C6" t="str">
        <f t="shared" si="1"/>
        <v>Hardin, Louie</v>
      </c>
      <c r="D6" s="1">
        <v>98</v>
      </c>
      <c r="E6" s="1">
        <v>22</v>
      </c>
      <c r="F6" s="1">
        <v>38</v>
      </c>
      <c r="G6" s="1">
        <f t="shared" si="2"/>
        <v>34</v>
      </c>
      <c r="H6" s="1">
        <v>4</v>
      </c>
      <c r="I6" s="1">
        <v>0</v>
      </c>
      <c r="J6" s="1">
        <v>0</v>
      </c>
      <c r="K6" s="1">
        <v>13</v>
      </c>
      <c r="L6" s="1">
        <v>1</v>
      </c>
      <c r="M6" s="1">
        <v>7</v>
      </c>
      <c r="N6" s="1">
        <v>11</v>
      </c>
      <c r="O6" s="1">
        <v>4</v>
      </c>
      <c r="P6" s="36">
        <f t="shared" si="3"/>
        <v>4</v>
      </c>
      <c r="R6" s="1">
        <v>2</v>
      </c>
      <c r="S6" s="3">
        <v>0.439</v>
      </c>
      <c r="T6" s="3">
        <f t="shared" si="0"/>
        <v>0.42857142857142855</v>
      </c>
      <c r="U6" s="3">
        <v>0.38800000000000001</v>
      </c>
    </row>
    <row r="7" spans="1:21" x14ac:dyDescent="0.25">
      <c r="A7" t="s">
        <v>199</v>
      </c>
      <c r="B7" t="s">
        <v>176</v>
      </c>
      <c r="C7" t="str">
        <f t="shared" si="1"/>
        <v>Chelf, John</v>
      </c>
      <c r="D7" s="1">
        <v>99</v>
      </c>
      <c r="E7" s="1">
        <v>24</v>
      </c>
      <c r="F7" s="1">
        <v>29</v>
      </c>
      <c r="G7" s="1">
        <f t="shared" si="2"/>
        <v>20</v>
      </c>
      <c r="H7" s="1">
        <v>6</v>
      </c>
      <c r="I7" s="1">
        <v>1</v>
      </c>
      <c r="J7" s="1">
        <v>2</v>
      </c>
      <c r="K7" s="1">
        <v>14</v>
      </c>
      <c r="L7" s="1">
        <v>0</v>
      </c>
      <c r="M7" s="1">
        <v>7</v>
      </c>
      <c r="N7" s="1">
        <v>19</v>
      </c>
      <c r="O7" s="1">
        <v>1</v>
      </c>
      <c r="P7" s="36">
        <f t="shared" si="3"/>
        <v>1</v>
      </c>
      <c r="R7" s="1">
        <v>1</v>
      </c>
      <c r="S7" s="3">
        <v>0.34599999999999997</v>
      </c>
      <c r="T7" s="3">
        <f t="shared" si="0"/>
        <v>0.43434343434343436</v>
      </c>
      <c r="U7" s="3">
        <v>0.29299999999999998</v>
      </c>
    </row>
    <row r="8" spans="1:21" x14ac:dyDescent="0.25">
      <c r="A8" t="s">
        <v>178</v>
      </c>
      <c r="B8" t="s">
        <v>187</v>
      </c>
      <c r="C8" t="str">
        <f t="shared" si="1"/>
        <v>Tholen, Tucker</v>
      </c>
      <c r="D8" s="1">
        <v>103</v>
      </c>
      <c r="E8" s="1">
        <v>21</v>
      </c>
      <c r="F8" s="1">
        <v>29</v>
      </c>
      <c r="G8" s="1">
        <f t="shared" si="2"/>
        <v>22</v>
      </c>
      <c r="H8" s="1">
        <v>5</v>
      </c>
      <c r="I8" s="1">
        <v>0</v>
      </c>
      <c r="J8" s="1">
        <v>2</v>
      </c>
      <c r="K8" s="1">
        <v>21</v>
      </c>
      <c r="L8" s="1">
        <v>0</v>
      </c>
      <c r="M8" s="1">
        <v>14</v>
      </c>
      <c r="N8" s="1">
        <v>20</v>
      </c>
      <c r="O8" s="1">
        <v>2</v>
      </c>
      <c r="P8" s="36">
        <f t="shared" si="3"/>
        <v>2</v>
      </c>
      <c r="R8" s="1">
        <v>0</v>
      </c>
      <c r="S8" s="3">
        <v>0.36799999999999999</v>
      </c>
      <c r="T8" s="3">
        <f t="shared" si="0"/>
        <v>0.38834951456310679</v>
      </c>
      <c r="U8" s="3">
        <v>0.28199999999999997</v>
      </c>
    </row>
    <row r="9" spans="1:21" x14ac:dyDescent="0.25">
      <c r="A9" t="s">
        <v>179</v>
      </c>
      <c r="B9" t="s">
        <v>188</v>
      </c>
      <c r="C9" t="str">
        <f t="shared" si="1"/>
        <v>Ritter, Tim</v>
      </c>
      <c r="D9" s="1">
        <v>120</v>
      </c>
      <c r="E9" s="1">
        <v>20</v>
      </c>
      <c r="F9" s="1">
        <v>26</v>
      </c>
      <c r="G9" s="1">
        <f t="shared" si="2"/>
        <v>21</v>
      </c>
      <c r="H9" s="1">
        <v>4</v>
      </c>
      <c r="I9" s="1">
        <v>1</v>
      </c>
      <c r="J9" s="1">
        <v>0</v>
      </c>
      <c r="K9" s="1">
        <v>14</v>
      </c>
      <c r="L9" s="1">
        <v>0</v>
      </c>
      <c r="M9" s="1">
        <v>14</v>
      </c>
      <c r="N9" s="1">
        <v>17</v>
      </c>
      <c r="O9" s="1">
        <v>4</v>
      </c>
      <c r="P9" s="36">
        <f t="shared" si="3"/>
        <v>4</v>
      </c>
      <c r="R9" s="1">
        <v>1</v>
      </c>
      <c r="S9" s="3">
        <v>0.30399999999999999</v>
      </c>
      <c r="T9" s="3">
        <f t="shared" si="0"/>
        <v>0.26666666666666666</v>
      </c>
      <c r="U9" s="3">
        <v>0.217</v>
      </c>
    </row>
    <row r="10" spans="1:21" x14ac:dyDescent="0.25">
      <c r="A10" t="s">
        <v>200</v>
      </c>
      <c r="B10" t="s">
        <v>210</v>
      </c>
      <c r="C10" t="str">
        <f t="shared" si="1"/>
        <v>Dorman, Patrick</v>
      </c>
      <c r="D10" s="1">
        <v>89</v>
      </c>
      <c r="E10" s="1">
        <v>15</v>
      </c>
      <c r="F10" s="1">
        <v>21</v>
      </c>
      <c r="G10" s="1">
        <f t="shared" si="2"/>
        <v>14</v>
      </c>
      <c r="H10" s="1">
        <v>2</v>
      </c>
      <c r="I10" s="1">
        <v>1</v>
      </c>
      <c r="J10" s="1">
        <v>4</v>
      </c>
      <c r="K10" s="1">
        <v>17</v>
      </c>
      <c r="L10" s="1">
        <v>1</v>
      </c>
      <c r="M10" s="1">
        <v>9</v>
      </c>
      <c r="N10" s="1">
        <v>20</v>
      </c>
      <c r="O10" s="1">
        <v>2</v>
      </c>
      <c r="P10" s="36">
        <f t="shared" si="3"/>
        <v>2</v>
      </c>
      <c r="R10" s="1">
        <v>1</v>
      </c>
      <c r="S10" s="3">
        <v>0.313</v>
      </c>
      <c r="T10" s="3">
        <f t="shared" si="0"/>
        <v>0.4157303370786517</v>
      </c>
      <c r="U10" s="3">
        <v>0.23599999999999999</v>
      </c>
    </row>
    <row r="11" spans="1:21" x14ac:dyDescent="0.25">
      <c r="A11" t="s">
        <v>201</v>
      </c>
      <c r="B11" t="s">
        <v>211</v>
      </c>
      <c r="C11" t="str">
        <f t="shared" si="1"/>
        <v>Creach, Gus</v>
      </c>
      <c r="D11" s="1">
        <v>67</v>
      </c>
      <c r="E11" s="1">
        <v>13</v>
      </c>
      <c r="F11" s="1">
        <v>20</v>
      </c>
      <c r="G11" s="1">
        <f t="shared" si="2"/>
        <v>15</v>
      </c>
      <c r="H11" s="1">
        <v>3</v>
      </c>
      <c r="I11" s="1">
        <v>1</v>
      </c>
      <c r="J11" s="1">
        <v>1</v>
      </c>
      <c r="K11" s="1">
        <v>14</v>
      </c>
      <c r="L11" s="1">
        <v>0</v>
      </c>
      <c r="M11" s="1">
        <v>5</v>
      </c>
      <c r="N11" s="1">
        <v>13</v>
      </c>
      <c r="O11" s="1">
        <v>1</v>
      </c>
      <c r="P11" s="36">
        <f t="shared" si="3"/>
        <v>1</v>
      </c>
      <c r="R11" s="1">
        <v>0</v>
      </c>
      <c r="S11" s="3">
        <v>0.34699999999999998</v>
      </c>
      <c r="T11" s="3">
        <f t="shared" si="0"/>
        <v>0.41791044776119401</v>
      </c>
      <c r="U11" s="3">
        <v>0.29899999999999999</v>
      </c>
    </row>
    <row r="12" spans="1:21" x14ac:dyDescent="0.25">
      <c r="A12" t="s">
        <v>202</v>
      </c>
      <c r="B12" t="s">
        <v>212</v>
      </c>
      <c r="C12" t="str">
        <f t="shared" si="1"/>
        <v>Harp, Kevin</v>
      </c>
      <c r="D12" s="1">
        <v>62</v>
      </c>
      <c r="E12" s="1">
        <v>11</v>
      </c>
      <c r="F12" s="1">
        <v>17</v>
      </c>
      <c r="G12" s="1">
        <f t="shared" si="2"/>
        <v>16</v>
      </c>
      <c r="H12" s="1">
        <v>0</v>
      </c>
      <c r="I12" s="1">
        <v>1</v>
      </c>
      <c r="J12" s="1">
        <v>0</v>
      </c>
      <c r="K12" s="1">
        <v>7</v>
      </c>
      <c r="L12" s="1">
        <v>0</v>
      </c>
      <c r="M12" s="1">
        <v>6</v>
      </c>
      <c r="N12" s="1">
        <v>6</v>
      </c>
      <c r="O12" s="1">
        <v>1</v>
      </c>
      <c r="P12" s="36">
        <f t="shared" si="3"/>
        <v>1</v>
      </c>
      <c r="R12" s="1">
        <v>1</v>
      </c>
      <c r="S12" s="3">
        <v>0.34799999999999998</v>
      </c>
      <c r="T12" s="3">
        <f t="shared" si="0"/>
        <v>0.30645161290322581</v>
      </c>
      <c r="U12" s="3">
        <v>0.27400000000000002</v>
      </c>
    </row>
    <row r="13" spans="1:21" x14ac:dyDescent="0.25">
      <c r="A13" t="s">
        <v>161</v>
      </c>
      <c r="B13" t="s">
        <v>171</v>
      </c>
      <c r="C13" t="str">
        <f t="shared" si="1"/>
        <v>Alberhasky, Connor</v>
      </c>
      <c r="D13" s="1">
        <v>46</v>
      </c>
      <c r="E13" s="1">
        <v>13</v>
      </c>
      <c r="F13" s="1">
        <v>13</v>
      </c>
      <c r="G13" s="1">
        <f t="shared" si="2"/>
        <v>9</v>
      </c>
      <c r="H13" s="1">
        <v>2</v>
      </c>
      <c r="I13" s="1">
        <v>2</v>
      </c>
      <c r="J13" s="1">
        <v>0</v>
      </c>
      <c r="K13" s="1">
        <v>9</v>
      </c>
      <c r="L13" s="1">
        <v>0</v>
      </c>
      <c r="M13" s="1">
        <v>8</v>
      </c>
      <c r="N13" s="1">
        <v>10</v>
      </c>
      <c r="O13" s="1">
        <v>0</v>
      </c>
      <c r="P13" s="36">
        <f t="shared" si="3"/>
        <v>0</v>
      </c>
      <c r="R13" s="1">
        <v>2</v>
      </c>
      <c r="S13" s="3">
        <v>0.41099999999999998</v>
      </c>
      <c r="T13" s="3">
        <f t="shared" si="0"/>
        <v>0.41304347826086957</v>
      </c>
      <c r="U13" s="3">
        <v>0.28299999999999997</v>
      </c>
    </row>
    <row r="14" spans="1:21" x14ac:dyDescent="0.25">
      <c r="A14" t="s">
        <v>203</v>
      </c>
      <c r="B14" t="s">
        <v>213</v>
      </c>
      <c r="C14" t="str">
        <f t="shared" si="1"/>
        <v>Saeugling, Seth</v>
      </c>
      <c r="D14" s="1">
        <v>11</v>
      </c>
      <c r="E14" s="1">
        <v>5</v>
      </c>
      <c r="F14" s="1">
        <v>6</v>
      </c>
      <c r="G14" s="1">
        <f t="shared" si="2"/>
        <v>6</v>
      </c>
      <c r="H14" s="1">
        <v>0</v>
      </c>
      <c r="I14" s="1">
        <v>0</v>
      </c>
      <c r="J14" s="1">
        <v>0</v>
      </c>
      <c r="K14" s="1">
        <v>3</v>
      </c>
      <c r="L14" s="1">
        <v>0</v>
      </c>
      <c r="M14" s="1">
        <v>1</v>
      </c>
      <c r="N14" s="1">
        <v>3</v>
      </c>
      <c r="O14" s="1">
        <v>0</v>
      </c>
      <c r="P14" s="36">
        <f t="shared" si="3"/>
        <v>0</v>
      </c>
      <c r="R14" s="1">
        <v>0</v>
      </c>
      <c r="S14" s="3">
        <v>0.58299999999999996</v>
      </c>
      <c r="T14" s="3">
        <f t="shared" si="0"/>
        <v>0.54545454545454541</v>
      </c>
      <c r="U14" s="3">
        <v>0.54500000000000004</v>
      </c>
    </row>
    <row r="15" spans="1:21" x14ac:dyDescent="0.25">
      <c r="A15" t="s">
        <v>204</v>
      </c>
      <c r="B15" t="s">
        <v>214</v>
      </c>
      <c r="C15" t="str">
        <f t="shared" si="1"/>
        <v>Noser, Rob</v>
      </c>
      <c r="D15" s="1">
        <v>10</v>
      </c>
      <c r="E15" s="1">
        <v>1</v>
      </c>
      <c r="F15" s="1">
        <v>3</v>
      </c>
      <c r="G15" s="1">
        <f t="shared" si="2"/>
        <v>2</v>
      </c>
      <c r="H15" s="1">
        <v>1</v>
      </c>
      <c r="I15" s="1">
        <v>0</v>
      </c>
      <c r="J15" s="1">
        <v>0</v>
      </c>
      <c r="K15" s="1">
        <v>3</v>
      </c>
      <c r="L15" s="1">
        <v>0</v>
      </c>
      <c r="M15" s="1">
        <v>2</v>
      </c>
      <c r="N15" s="1">
        <v>2</v>
      </c>
      <c r="O15" s="1">
        <v>0</v>
      </c>
      <c r="P15" s="36">
        <f t="shared" si="3"/>
        <v>0</v>
      </c>
      <c r="R15" s="1">
        <v>0</v>
      </c>
      <c r="S15" s="3">
        <v>0.41699999999999998</v>
      </c>
      <c r="T15" s="3">
        <f t="shared" si="0"/>
        <v>0.4</v>
      </c>
      <c r="U15" s="3">
        <v>0.3</v>
      </c>
    </row>
    <row r="16" spans="1:21" x14ac:dyDescent="0.25">
      <c r="A16" t="s">
        <v>182</v>
      </c>
      <c r="B16" t="s">
        <v>190</v>
      </c>
      <c r="C16" t="str">
        <f t="shared" si="1"/>
        <v>Strommer, Richard</v>
      </c>
      <c r="D16" s="1">
        <v>4</v>
      </c>
      <c r="E16" s="1">
        <v>3</v>
      </c>
      <c r="F16" s="1">
        <v>2</v>
      </c>
      <c r="G16" s="1">
        <f t="shared" si="2"/>
        <v>0</v>
      </c>
      <c r="H16" s="1">
        <v>1</v>
      </c>
      <c r="I16" s="1">
        <v>0</v>
      </c>
      <c r="J16" s="1">
        <v>1</v>
      </c>
      <c r="K16" s="1">
        <v>1</v>
      </c>
      <c r="L16" s="1">
        <v>0</v>
      </c>
      <c r="M16" s="1">
        <v>3</v>
      </c>
      <c r="N16" s="1">
        <v>2</v>
      </c>
      <c r="O16" s="1">
        <v>0</v>
      </c>
      <c r="P16" s="36">
        <f t="shared" si="3"/>
        <v>0</v>
      </c>
      <c r="R16" s="1">
        <v>0</v>
      </c>
      <c r="S16" s="3">
        <v>0.71399999999999997</v>
      </c>
      <c r="T16" s="3">
        <f t="shared" si="0"/>
        <v>1.5</v>
      </c>
      <c r="U16" s="3">
        <v>0.5</v>
      </c>
    </row>
    <row r="17" spans="1:21" x14ac:dyDescent="0.25">
      <c r="A17" t="s">
        <v>205</v>
      </c>
      <c r="B17" t="s">
        <v>215</v>
      </c>
      <c r="C17" t="str">
        <f t="shared" si="1"/>
        <v>Glenn, Elliot</v>
      </c>
      <c r="D17" s="1">
        <v>2</v>
      </c>
      <c r="E17" s="1">
        <v>0</v>
      </c>
      <c r="F17" s="1">
        <v>1</v>
      </c>
      <c r="G17" s="1">
        <f t="shared" si="2"/>
        <v>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36">
        <f t="shared" si="3"/>
        <v>0</v>
      </c>
      <c r="R17" s="1">
        <v>0</v>
      </c>
      <c r="S17" s="3">
        <v>0.5</v>
      </c>
      <c r="T17" s="3">
        <f t="shared" si="0"/>
        <v>0.5</v>
      </c>
      <c r="U17" s="3">
        <v>0.5</v>
      </c>
    </row>
    <row r="18" spans="1:21" x14ac:dyDescent="0.25">
      <c r="A18" t="s">
        <v>185</v>
      </c>
      <c r="B18" t="s">
        <v>129</v>
      </c>
      <c r="C18" t="str">
        <f t="shared" si="1"/>
        <v>Loring, Logan</v>
      </c>
      <c r="D18" s="1">
        <v>1</v>
      </c>
      <c r="E18" s="1">
        <v>0</v>
      </c>
      <c r="F18" s="1">
        <v>0</v>
      </c>
      <c r="G18" s="1">
        <f t="shared" si="2"/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1">
        <v>0</v>
      </c>
      <c r="P18" s="36">
        <f t="shared" si="3"/>
        <v>0</v>
      </c>
      <c r="R18" s="1">
        <v>1</v>
      </c>
      <c r="S18" s="3">
        <v>0.5</v>
      </c>
      <c r="T18" s="3">
        <f t="shared" si="0"/>
        <v>0</v>
      </c>
      <c r="U18" s="3">
        <v>0</v>
      </c>
    </row>
    <row r="19" spans="1:21" x14ac:dyDescent="0.25">
      <c r="A19" t="s">
        <v>206</v>
      </c>
      <c r="B19" t="s">
        <v>216</v>
      </c>
      <c r="C19" t="str">
        <f t="shared" si="1"/>
        <v>Weno, Greg</v>
      </c>
      <c r="D19" s="1">
        <v>2</v>
      </c>
      <c r="E19" s="1">
        <v>0</v>
      </c>
      <c r="F19" s="1">
        <v>0</v>
      </c>
      <c r="G19" s="1">
        <f t="shared" si="2"/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2</v>
      </c>
      <c r="O19" s="1">
        <v>0</v>
      </c>
      <c r="P19" s="36">
        <f t="shared" si="3"/>
        <v>0</v>
      </c>
      <c r="R19" s="1">
        <v>0</v>
      </c>
      <c r="S19" s="3">
        <v>0</v>
      </c>
      <c r="T19" s="3">
        <f t="shared" si="0"/>
        <v>0</v>
      </c>
      <c r="U19" s="3">
        <v>0</v>
      </c>
    </row>
    <row r="20" spans="1:21" x14ac:dyDescent="0.25">
      <c r="A20" t="s">
        <v>207</v>
      </c>
      <c r="B20" t="s">
        <v>119</v>
      </c>
      <c r="C20" t="str">
        <f t="shared" si="1"/>
        <v>Vincent, Matt</v>
      </c>
      <c r="D20" s="1">
        <v>1</v>
      </c>
      <c r="E20" s="1">
        <v>0</v>
      </c>
      <c r="F20" s="1">
        <v>0</v>
      </c>
      <c r="G20" s="1">
        <f t="shared" si="2"/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36">
        <f t="shared" si="3"/>
        <v>0</v>
      </c>
      <c r="R20" s="1">
        <v>0</v>
      </c>
      <c r="S20" s="3">
        <v>0</v>
      </c>
      <c r="T20" s="3">
        <f t="shared" si="0"/>
        <v>0</v>
      </c>
      <c r="U20" s="3">
        <v>0</v>
      </c>
    </row>
    <row r="21" spans="1:21" x14ac:dyDescent="0.25">
      <c r="A21" t="s">
        <v>36</v>
      </c>
      <c r="B21" t="s">
        <v>217</v>
      </c>
      <c r="C21" t="str">
        <f t="shared" si="1"/>
        <v>Riley, Phillip</v>
      </c>
      <c r="D21" s="1">
        <v>2</v>
      </c>
      <c r="E21" s="1">
        <v>0</v>
      </c>
      <c r="F21" s="1">
        <v>0</v>
      </c>
      <c r="G21" s="1">
        <f t="shared" si="2"/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36">
        <f t="shared" si="3"/>
        <v>0</v>
      </c>
      <c r="R21" s="1">
        <v>0</v>
      </c>
      <c r="S21" s="3">
        <v>0</v>
      </c>
      <c r="T21" s="3">
        <f t="shared" si="0"/>
        <v>0</v>
      </c>
      <c r="U21" s="3">
        <v>0</v>
      </c>
    </row>
    <row r="22" spans="1:21" x14ac:dyDescent="0.25">
      <c r="A22" t="s">
        <v>163</v>
      </c>
      <c r="B22" t="s">
        <v>176</v>
      </c>
      <c r="C22" t="str">
        <f t="shared" si="1"/>
        <v>Hartley, John</v>
      </c>
      <c r="D22" s="1">
        <v>0</v>
      </c>
      <c r="E22" s="1">
        <v>0</v>
      </c>
      <c r="F22" s="1">
        <v>0</v>
      </c>
      <c r="G22" s="1">
        <f t="shared" si="2"/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36">
        <f t="shared" si="3"/>
        <v>0</v>
      </c>
      <c r="R22" s="1">
        <v>0</v>
      </c>
      <c r="S22" s="3">
        <v>0</v>
      </c>
      <c r="T22" s="3" t="e">
        <f t="shared" si="0"/>
        <v>#DIV/0!</v>
      </c>
      <c r="U22" s="3">
        <v>0</v>
      </c>
    </row>
    <row r="23" spans="1:21" x14ac:dyDescent="0.25">
      <c r="A23" t="s">
        <v>184</v>
      </c>
      <c r="B23" t="s">
        <v>192</v>
      </c>
      <c r="C23" t="str">
        <f t="shared" si="1"/>
        <v>Fleener, Karl</v>
      </c>
      <c r="D23" s="1">
        <v>3</v>
      </c>
      <c r="E23" s="1">
        <v>0</v>
      </c>
      <c r="F23" s="1">
        <v>0</v>
      </c>
      <c r="G23" s="1">
        <f t="shared" si="2"/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36">
        <f t="shared" si="3"/>
        <v>0</v>
      </c>
      <c r="R23" s="1">
        <v>0</v>
      </c>
      <c r="S23" s="3">
        <v>0</v>
      </c>
      <c r="T23" s="3">
        <f t="shared" si="0"/>
        <v>0</v>
      </c>
      <c r="U23" s="3">
        <v>0</v>
      </c>
    </row>
    <row r="24" spans="1:21" s="4" customFormat="1" x14ac:dyDescent="0.25">
      <c r="A24" s="4" t="s">
        <v>110</v>
      </c>
      <c r="D24" s="12">
        <f t="shared" ref="D24:E24" si="4">SUM(D3:D23)</f>
        <v>1067</v>
      </c>
      <c r="E24" s="12">
        <f t="shared" si="4"/>
        <v>241</v>
      </c>
      <c r="F24" s="12">
        <f>SUM(F3:F23)</f>
        <v>350</v>
      </c>
      <c r="G24" s="12">
        <f t="shared" ref="G24:R24" si="5">SUM(G3:G23)</f>
        <v>261</v>
      </c>
      <c r="H24" s="12">
        <f t="shared" si="5"/>
        <v>58</v>
      </c>
      <c r="I24" s="12">
        <f t="shared" si="5"/>
        <v>9</v>
      </c>
      <c r="J24" s="12">
        <f t="shared" si="5"/>
        <v>22</v>
      </c>
      <c r="K24" s="12">
        <f t="shared" si="5"/>
        <v>208</v>
      </c>
      <c r="L24" s="12">
        <f t="shared" si="5"/>
        <v>3</v>
      </c>
      <c r="M24" s="12">
        <f t="shared" si="5"/>
        <v>125</v>
      </c>
      <c r="N24" s="12">
        <f t="shared" si="5"/>
        <v>187</v>
      </c>
      <c r="O24" s="12">
        <f t="shared" si="5"/>
        <v>37</v>
      </c>
      <c r="P24" s="12">
        <f t="shared" si="5"/>
        <v>37</v>
      </c>
      <c r="Q24" s="12"/>
      <c r="R24" s="12">
        <f t="shared" si="5"/>
        <v>10</v>
      </c>
      <c r="S24" s="19">
        <v>0.40300000000000002</v>
      </c>
      <c r="T24" s="3">
        <f t="shared" si="0"/>
        <v>0.46110590440487348</v>
      </c>
      <c r="U24" s="19">
        <v>0.32800000000000001</v>
      </c>
    </row>
    <row r="25" spans="1:21" x14ac:dyDescent="0.25">
      <c r="S25" s="1"/>
    </row>
    <row r="26" spans="1:21" ht="18.75" x14ac:dyDescent="0.3">
      <c r="A26" s="5" t="s">
        <v>67</v>
      </c>
      <c r="D26" s="12" t="s">
        <v>69</v>
      </c>
      <c r="E26" s="12" t="s">
        <v>70</v>
      </c>
      <c r="F26" s="12" t="s">
        <v>71</v>
      </c>
      <c r="G26" s="12" t="s">
        <v>72</v>
      </c>
      <c r="H26" s="12" t="s">
        <v>73</v>
      </c>
      <c r="I26" s="12" t="s">
        <v>74</v>
      </c>
      <c r="J26" s="12" t="s">
        <v>75</v>
      </c>
      <c r="K26" s="12" t="s">
        <v>76</v>
      </c>
      <c r="L26" s="12" t="s">
        <v>82</v>
      </c>
      <c r="M26" s="12" t="s">
        <v>77</v>
      </c>
      <c r="N26" s="12" t="s">
        <v>57</v>
      </c>
      <c r="O26" s="12" t="s">
        <v>78</v>
      </c>
      <c r="P26" s="12" t="s">
        <v>79</v>
      </c>
      <c r="Q26" s="12" t="s">
        <v>80</v>
      </c>
      <c r="R26" s="12" t="s">
        <v>81</v>
      </c>
      <c r="S26" s="1"/>
    </row>
    <row r="27" spans="1:21" x14ac:dyDescent="0.25">
      <c r="A27" t="s">
        <v>184</v>
      </c>
      <c r="B27" t="s">
        <v>192</v>
      </c>
      <c r="C27" t="str">
        <f t="shared" ref="C27:C38" si="6">+A27&amp;", "&amp;B27</f>
        <v>Fleener, Karl</v>
      </c>
      <c r="D27" s="1">
        <v>0</v>
      </c>
      <c r="E27" s="1">
        <v>9</v>
      </c>
      <c r="F27" s="1">
        <v>2</v>
      </c>
      <c r="G27" s="1">
        <v>3</v>
      </c>
      <c r="H27" s="1">
        <v>42</v>
      </c>
      <c r="I27" s="1">
        <v>0</v>
      </c>
      <c r="J27" s="1">
        <v>45</v>
      </c>
      <c r="K27" s="1">
        <v>22</v>
      </c>
      <c r="L27" s="1">
        <v>19</v>
      </c>
      <c r="M27" s="8">
        <f>(L27/H27)*7</f>
        <v>3.1666666666666665</v>
      </c>
      <c r="N27" s="1">
        <v>15</v>
      </c>
      <c r="O27" s="1">
        <v>0</v>
      </c>
      <c r="P27" s="1">
        <v>14</v>
      </c>
      <c r="Q27" s="1">
        <v>177</v>
      </c>
      <c r="R27" s="3">
        <f>J27/Q27</f>
        <v>0.25423728813559321</v>
      </c>
      <c r="S27" s="1"/>
    </row>
    <row r="28" spans="1:21" x14ac:dyDescent="0.25">
      <c r="A28" t="s">
        <v>200</v>
      </c>
      <c r="B28" t="s">
        <v>210</v>
      </c>
      <c r="C28" t="str">
        <f t="shared" si="6"/>
        <v>Dorman, Patrick</v>
      </c>
      <c r="D28" s="1">
        <v>0</v>
      </c>
      <c r="E28" s="1">
        <v>7</v>
      </c>
      <c r="F28" s="1">
        <v>2</v>
      </c>
      <c r="G28" s="1">
        <v>3</v>
      </c>
      <c r="H28" s="1">
        <v>36</v>
      </c>
      <c r="I28" s="1">
        <v>0</v>
      </c>
      <c r="J28" s="1">
        <v>40</v>
      </c>
      <c r="K28" s="1">
        <v>32</v>
      </c>
      <c r="L28" s="1">
        <v>25</v>
      </c>
      <c r="M28" s="8">
        <f t="shared" ref="M28:M39" si="7">(L28/H28)*7</f>
        <v>4.8611111111111107</v>
      </c>
      <c r="N28" s="1">
        <v>21</v>
      </c>
      <c r="O28" s="1">
        <v>0</v>
      </c>
      <c r="P28" s="1">
        <v>34</v>
      </c>
      <c r="Q28" s="1">
        <v>176</v>
      </c>
      <c r="R28" s="3">
        <f t="shared" ref="R28:R39" si="8">J28/Q28</f>
        <v>0.22727272727272727</v>
      </c>
      <c r="S28" s="1"/>
    </row>
    <row r="29" spans="1:21" x14ac:dyDescent="0.25">
      <c r="A29" t="s">
        <v>36</v>
      </c>
      <c r="B29" t="s">
        <v>217</v>
      </c>
      <c r="C29" t="str">
        <f t="shared" si="6"/>
        <v>Riley, Phillip</v>
      </c>
      <c r="D29" s="1">
        <v>0</v>
      </c>
      <c r="E29" s="1">
        <v>11</v>
      </c>
      <c r="F29" s="1">
        <v>5</v>
      </c>
      <c r="G29" s="1">
        <v>2</v>
      </c>
      <c r="H29" s="1">
        <v>31</v>
      </c>
      <c r="I29" s="1">
        <v>0</v>
      </c>
      <c r="J29" s="1">
        <v>42</v>
      </c>
      <c r="K29" s="1">
        <v>23</v>
      </c>
      <c r="L29" s="1">
        <v>18</v>
      </c>
      <c r="M29" s="8">
        <f t="shared" si="7"/>
        <v>4.064516129032258</v>
      </c>
      <c r="N29" s="1">
        <v>10</v>
      </c>
      <c r="O29" s="1">
        <v>0</v>
      </c>
      <c r="P29" s="1">
        <v>21</v>
      </c>
      <c r="Q29" s="1">
        <v>145</v>
      </c>
      <c r="R29" s="3">
        <f t="shared" si="8"/>
        <v>0.28965517241379313</v>
      </c>
      <c r="S29" s="1"/>
    </row>
    <row r="30" spans="1:21" x14ac:dyDescent="0.25">
      <c r="A30" t="s">
        <v>161</v>
      </c>
      <c r="B30" t="s">
        <v>171</v>
      </c>
      <c r="C30" t="str">
        <f t="shared" si="6"/>
        <v>Alberhasky, Connor</v>
      </c>
      <c r="D30" s="1">
        <v>0</v>
      </c>
      <c r="E30" s="1">
        <v>6</v>
      </c>
      <c r="F30" s="1">
        <v>2</v>
      </c>
      <c r="G30" s="1">
        <v>2</v>
      </c>
      <c r="H30" s="1">
        <v>30</v>
      </c>
      <c r="I30" s="1">
        <v>0</v>
      </c>
      <c r="J30" s="1">
        <v>39</v>
      </c>
      <c r="K30" s="1">
        <v>27</v>
      </c>
      <c r="L30" s="1">
        <v>18</v>
      </c>
      <c r="M30" s="8">
        <f t="shared" si="7"/>
        <v>4.2</v>
      </c>
      <c r="N30" s="1">
        <v>8</v>
      </c>
      <c r="O30" s="1">
        <v>0</v>
      </c>
      <c r="P30" s="1">
        <v>26</v>
      </c>
      <c r="Q30" s="1">
        <v>143</v>
      </c>
      <c r="R30" s="3">
        <f t="shared" si="8"/>
        <v>0.27272727272727271</v>
      </c>
      <c r="S30" s="1"/>
    </row>
    <row r="31" spans="1:21" x14ac:dyDescent="0.25">
      <c r="A31" t="s">
        <v>163</v>
      </c>
      <c r="B31" t="s">
        <v>176</v>
      </c>
      <c r="C31" t="str">
        <f t="shared" si="6"/>
        <v>Hartley, John</v>
      </c>
      <c r="D31" s="1">
        <v>0</v>
      </c>
      <c r="E31" s="1">
        <v>7</v>
      </c>
      <c r="F31" s="1">
        <v>1</v>
      </c>
      <c r="G31" s="1">
        <v>5</v>
      </c>
      <c r="H31" s="1">
        <v>26</v>
      </c>
      <c r="I31" s="1">
        <v>0</v>
      </c>
      <c r="J31" s="1">
        <v>53</v>
      </c>
      <c r="K31" s="1">
        <v>46</v>
      </c>
      <c r="L31" s="1">
        <v>33</v>
      </c>
      <c r="M31" s="8">
        <f t="shared" si="7"/>
        <v>8.8846153846153832</v>
      </c>
      <c r="N31" s="1">
        <v>22</v>
      </c>
      <c r="O31" s="1">
        <v>1</v>
      </c>
      <c r="P31" s="1">
        <v>22</v>
      </c>
      <c r="Q31" s="1">
        <v>160</v>
      </c>
      <c r="R31" s="3">
        <f t="shared" si="8"/>
        <v>0.33124999999999999</v>
      </c>
      <c r="S31" s="1"/>
    </row>
    <row r="32" spans="1:21" x14ac:dyDescent="0.25">
      <c r="A32" t="s">
        <v>204</v>
      </c>
      <c r="B32" t="s">
        <v>214</v>
      </c>
      <c r="C32" t="str">
        <f t="shared" si="6"/>
        <v>Noser, Rob</v>
      </c>
      <c r="D32" s="1">
        <v>0</v>
      </c>
      <c r="E32" s="1">
        <v>7</v>
      </c>
      <c r="F32" s="1">
        <v>1</v>
      </c>
      <c r="G32" s="1">
        <v>2</v>
      </c>
      <c r="H32" s="30">
        <v>25.333333333333332</v>
      </c>
      <c r="I32" s="1">
        <v>0</v>
      </c>
      <c r="J32" s="1">
        <v>24</v>
      </c>
      <c r="K32" s="1">
        <v>27</v>
      </c>
      <c r="L32" s="1">
        <v>18</v>
      </c>
      <c r="M32" s="8">
        <f t="shared" si="7"/>
        <v>4.9736842105263159</v>
      </c>
      <c r="N32" s="1">
        <v>29</v>
      </c>
      <c r="O32" s="1">
        <v>7</v>
      </c>
      <c r="P32" s="1">
        <v>20</v>
      </c>
      <c r="Q32" s="1">
        <v>117</v>
      </c>
      <c r="R32" s="3">
        <f t="shared" si="8"/>
        <v>0.20512820512820512</v>
      </c>
      <c r="S32" s="1"/>
    </row>
    <row r="33" spans="1:19" x14ac:dyDescent="0.25">
      <c r="A33" t="s">
        <v>203</v>
      </c>
      <c r="B33" t="s">
        <v>213</v>
      </c>
      <c r="C33" t="str">
        <f t="shared" si="6"/>
        <v>Saeugling, Seth</v>
      </c>
      <c r="D33" s="1">
        <v>0</v>
      </c>
      <c r="E33" s="1">
        <v>11</v>
      </c>
      <c r="F33" s="1">
        <v>1</v>
      </c>
      <c r="G33" s="1">
        <v>0</v>
      </c>
      <c r="H33" s="30">
        <v>22.666666666666668</v>
      </c>
      <c r="I33" s="1">
        <v>0</v>
      </c>
      <c r="J33" s="1">
        <v>30</v>
      </c>
      <c r="K33" s="1">
        <v>18</v>
      </c>
      <c r="L33" s="1">
        <v>11</v>
      </c>
      <c r="M33" s="8">
        <f t="shared" si="7"/>
        <v>3.3970588235294117</v>
      </c>
      <c r="N33" s="1">
        <v>9</v>
      </c>
      <c r="O33" s="1">
        <v>1</v>
      </c>
      <c r="P33" s="1">
        <v>12</v>
      </c>
      <c r="Q33" s="1">
        <v>113</v>
      </c>
      <c r="R33" s="3">
        <f t="shared" si="8"/>
        <v>0.26548672566371684</v>
      </c>
      <c r="S33" s="1"/>
    </row>
    <row r="34" spans="1:19" x14ac:dyDescent="0.25">
      <c r="A34" t="s">
        <v>178</v>
      </c>
      <c r="B34" t="s">
        <v>187</v>
      </c>
      <c r="C34" t="str">
        <f t="shared" si="6"/>
        <v>Tholen, Tucker</v>
      </c>
      <c r="D34" s="1">
        <v>0</v>
      </c>
      <c r="E34" s="1">
        <v>6</v>
      </c>
      <c r="F34" s="1">
        <v>0</v>
      </c>
      <c r="G34" s="1">
        <v>6</v>
      </c>
      <c r="H34" s="30">
        <v>21.666666666666668</v>
      </c>
      <c r="I34" s="1">
        <v>0</v>
      </c>
      <c r="J34" s="1">
        <v>34</v>
      </c>
      <c r="K34" s="1">
        <v>33</v>
      </c>
      <c r="L34" s="1">
        <v>21</v>
      </c>
      <c r="M34" s="8">
        <f t="shared" si="7"/>
        <v>6.7846153846153845</v>
      </c>
      <c r="N34" s="1">
        <v>23</v>
      </c>
      <c r="O34" s="1">
        <v>1</v>
      </c>
      <c r="P34" s="1">
        <v>16</v>
      </c>
      <c r="Q34" s="1">
        <v>140</v>
      </c>
      <c r="R34" s="3">
        <f t="shared" si="8"/>
        <v>0.24285714285714285</v>
      </c>
      <c r="S34" s="1"/>
    </row>
    <row r="35" spans="1:19" x14ac:dyDescent="0.25">
      <c r="A35" t="s">
        <v>206</v>
      </c>
      <c r="B35" t="s">
        <v>216</v>
      </c>
      <c r="C35" t="str">
        <f t="shared" si="6"/>
        <v>Weno, Greg</v>
      </c>
      <c r="D35" s="1">
        <v>0</v>
      </c>
      <c r="E35" s="1">
        <v>2</v>
      </c>
      <c r="F35" s="1">
        <v>0</v>
      </c>
      <c r="G35" s="1">
        <v>0</v>
      </c>
      <c r="H35" s="30">
        <v>2.6666666666666665</v>
      </c>
      <c r="I35" s="1">
        <v>0</v>
      </c>
      <c r="J35" s="1">
        <v>2</v>
      </c>
      <c r="K35" s="1">
        <v>3</v>
      </c>
      <c r="L35" s="1">
        <v>1</v>
      </c>
      <c r="M35" s="8">
        <f t="shared" si="7"/>
        <v>2.625</v>
      </c>
      <c r="N35" s="1">
        <v>1</v>
      </c>
      <c r="O35" s="1">
        <v>0</v>
      </c>
      <c r="P35" s="1">
        <v>2</v>
      </c>
      <c r="Q35" s="1">
        <v>14</v>
      </c>
      <c r="R35" s="3">
        <f t="shared" si="8"/>
        <v>0.14285714285714285</v>
      </c>
      <c r="S35" s="1"/>
    </row>
    <row r="36" spans="1:19" x14ac:dyDescent="0.25">
      <c r="A36" t="s">
        <v>199</v>
      </c>
      <c r="B36" t="s">
        <v>176</v>
      </c>
      <c r="C36" t="str">
        <f t="shared" si="6"/>
        <v>Chelf, John</v>
      </c>
      <c r="D36" s="1">
        <v>0</v>
      </c>
      <c r="E36" s="1">
        <v>2</v>
      </c>
      <c r="F36" s="1">
        <v>0</v>
      </c>
      <c r="G36" s="1">
        <v>0</v>
      </c>
      <c r="H36" s="30">
        <v>2.6666666666666665</v>
      </c>
      <c r="I36" s="1">
        <v>0</v>
      </c>
      <c r="J36" s="1">
        <v>5</v>
      </c>
      <c r="K36" s="1">
        <v>1</v>
      </c>
      <c r="L36" s="1">
        <v>1</v>
      </c>
      <c r="M36" s="8">
        <f t="shared" si="7"/>
        <v>2.625</v>
      </c>
      <c r="N36" s="1">
        <v>0</v>
      </c>
      <c r="O36" s="1">
        <v>0</v>
      </c>
      <c r="P36" s="1">
        <v>3</v>
      </c>
      <c r="Q36" s="1">
        <v>14</v>
      </c>
      <c r="R36" s="3">
        <f t="shared" si="8"/>
        <v>0.35714285714285715</v>
      </c>
      <c r="S36" s="1"/>
    </row>
    <row r="37" spans="1:19" x14ac:dyDescent="0.25">
      <c r="A37" t="s">
        <v>197</v>
      </c>
      <c r="B37" t="s">
        <v>208</v>
      </c>
      <c r="C37" t="str">
        <f t="shared" si="6"/>
        <v>Derby, AJ</v>
      </c>
      <c r="D37" s="1">
        <v>0</v>
      </c>
      <c r="E37" s="1">
        <v>1</v>
      </c>
      <c r="F37" s="1">
        <v>0</v>
      </c>
      <c r="G37" s="1">
        <v>0</v>
      </c>
      <c r="H37" s="1">
        <v>1</v>
      </c>
      <c r="I37" s="1">
        <v>0</v>
      </c>
      <c r="J37" s="1">
        <v>1</v>
      </c>
      <c r="K37" s="1">
        <v>0</v>
      </c>
      <c r="L37" s="1">
        <v>0</v>
      </c>
      <c r="M37" s="8">
        <f t="shared" si="7"/>
        <v>0</v>
      </c>
      <c r="N37" s="1">
        <v>0</v>
      </c>
      <c r="O37" s="1">
        <v>0</v>
      </c>
      <c r="P37" s="1">
        <v>1</v>
      </c>
      <c r="Q37" s="1">
        <v>4</v>
      </c>
      <c r="R37" s="3">
        <f t="shared" si="8"/>
        <v>0.25</v>
      </c>
      <c r="S37" s="1"/>
    </row>
    <row r="38" spans="1:19" x14ac:dyDescent="0.25">
      <c r="A38" t="s">
        <v>162</v>
      </c>
      <c r="B38" t="s">
        <v>172</v>
      </c>
      <c r="C38" t="str">
        <f t="shared" si="6"/>
        <v>Prybil, Adam</v>
      </c>
      <c r="D38" s="1">
        <v>0</v>
      </c>
      <c r="E38" s="1">
        <v>1</v>
      </c>
      <c r="F38" s="1">
        <v>0</v>
      </c>
      <c r="G38" s="1">
        <v>0</v>
      </c>
      <c r="H38" s="1">
        <v>1</v>
      </c>
      <c r="I38" s="1">
        <v>0</v>
      </c>
      <c r="J38" s="1">
        <v>0</v>
      </c>
      <c r="K38" s="1">
        <v>0</v>
      </c>
      <c r="L38" s="1">
        <v>0</v>
      </c>
      <c r="M38" s="8">
        <f t="shared" si="7"/>
        <v>0</v>
      </c>
      <c r="N38" s="1">
        <v>1</v>
      </c>
      <c r="O38" s="1">
        <v>0</v>
      </c>
      <c r="P38" s="1">
        <v>1</v>
      </c>
      <c r="Q38" s="1">
        <v>5</v>
      </c>
      <c r="R38" s="3">
        <f t="shared" si="8"/>
        <v>0</v>
      </c>
      <c r="S38" s="1"/>
    </row>
    <row r="39" spans="1:19" s="4" customFormat="1" x14ac:dyDescent="0.25">
      <c r="A39" s="4" t="s">
        <v>110</v>
      </c>
      <c r="D39" s="12">
        <f>SUM(D27:D38)</f>
        <v>0</v>
      </c>
      <c r="E39" s="12">
        <f t="shared" ref="E39:P39" si="9">SUM(E27:E38)</f>
        <v>70</v>
      </c>
      <c r="F39" s="12">
        <f t="shared" si="9"/>
        <v>14</v>
      </c>
      <c r="G39" s="12">
        <f t="shared" si="9"/>
        <v>23</v>
      </c>
      <c r="H39" s="12">
        <f t="shared" si="9"/>
        <v>241.99999999999997</v>
      </c>
      <c r="I39" s="12">
        <f t="shared" si="9"/>
        <v>0</v>
      </c>
      <c r="J39" s="12">
        <f t="shared" si="9"/>
        <v>315</v>
      </c>
      <c r="K39" s="12">
        <f t="shared" si="9"/>
        <v>232</v>
      </c>
      <c r="L39" s="12">
        <f t="shared" si="9"/>
        <v>165</v>
      </c>
      <c r="M39" s="20">
        <f t="shared" si="7"/>
        <v>4.7727272727272734</v>
      </c>
      <c r="N39" s="12">
        <f t="shared" si="9"/>
        <v>139</v>
      </c>
      <c r="O39" s="12">
        <f t="shared" si="9"/>
        <v>10</v>
      </c>
      <c r="P39" s="12">
        <f t="shared" si="9"/>
        <v>172</v>
      </c>
      <c r="Q39" s="12">
        <v>1208</v>
      </c>
      <c r="R39" s="19">
        <f t="shared" si="8"/>
        <v>0.26076158940397354</v>
      </c>
      <c r="S39" s="12"/>
    </row>
    <row r="40" spans="1:19" x14ac:dyDescent="0.25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D41" s="1"/>
      <c r="E41" s="1"/>
      <c r="F41" s="1"/>
      <c r="G41" s="1"/>
      <c r="H41" s="1"/>
      <c r="I41" s="1" t="s">
        <v>194</v>
      </c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8.75" x14ac:dyDescent="0.3">
      <c r="A42" s="5" t="s">
        <v>83</v>
      </c>
      <c r="D42" s="1" t="s">
        <v>84</v>
      </c>
      <c r="E42" s="1" t="s">
        <v>85</v>
      </c>
      <c r="F42" s="1" t="s">
        <v>86</v>
      </c>
      <c r="G42" s="1" t="s">
        <v>195</v>
      </c>
      <c r="H42" s="1" t="s">
        <v>196</v>
      </c>
      <c r="I42" s="1" t="s">
        <v>89</v>
      </c>
      <c r="J42" s="1" t="s">
        <v>60</v>
      </c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t="s">
        <v>207</v>
      </c>
      <c r="B43" t="s">
        <v>119</v>
      </c>
      <c r="C43" t="str">
        <f t="shared" ref="C43:C63" si="10">+A43&amp;", "&amp;B43</f>
        <v>Vincent, Matt</v>
      </c>
      <c r="D43" s="1">
        <v>0</v>
      </c>
      <c r="E43" s="1">
        <v>6</v>
      </c>
      <c r="F43" s="1">
        <v>0</v>
      </c>
      <c r="G43" s="1">
        <v>6</v>
      </c>
      <c r="H43" s="1">
        <v>1</v>
      </c>
      <c r="I43" s="1">
        <v>0</v>
      </c>
      <c r="J43" s="1">
        <v>0</v>
      </c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t="s">
        <v>184</v>
      </c>
      <c r="B44" t="s">
        <v>192</v>
      </c>
      <c r="C44" t="str">
        <f t="shared" si="10"/>
        <v>Fleener, Karl</v>
      </c>
      <c r="D44" s="1">
        <v>5</v>
      </c>
      <c r="E44" s="1">
        <v>2</v>
      </c>
      <c r="F44" s="1">
        <v>0</v>
      </c>
      <c r="G44" s="1">
        <v>7</v>
      </c>
      <c r="H44" s="1">
        <v>1</v>
      </c>
      <c r="I44" s="1">
        <v>0</v>
      </c>
      <c r="J44" s="1">
        <v>0</v>
      </c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t="s">
        <v>198</v>
      </c>
      <c r="B45" t="s">
        <v>209</v>
      </c>
      <c r="C45" t="str">
        <f t="shared" si="10"/>
        <v>Hardin, Louie</v>
      </c>
      <c r="D45" s="1">
        <v>2</v>
      </c>
      <c r="E45" s="1">
        <v>49</v>
      </c>
      <c r="F45" s="1">
        <v>1</v>
      </c>
      <c r="G45" s="1">
        <v>52</v>
      </c>
      <c r="H45" s="1">
        <v>0.98099999999999998</v>
      </c>
      <c r="I45" s="1">
        <v>0</v>
      </c>
      <c r="J45" s="1">
        <v>0</v>
      </c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t="s">
        <v>162</v>
      </c>
      <c r="B46" t="s">
        <v>172</v>
      </c>
      <c r="C46" t="str">
        <f t="shared" si="10"/>
        <v>Prybil, Adam</v>
      </c>
      <c r="D46" s="1">
        <v>1</v>
      </c>
      <c r="E46" s="1">
        <v>64</v>
      </c>
      <c r="F46" s="1">
        <v>2</v>
      </c>
      <c r="G46" s="1">
        <v>67</v>
      </c>
      <c r="H46" s="1">
        <v>0.97</v>
      </c>
      <c r="I46" s="1">
        <v>0</v>
      </c>
      <c r="J46" s="1">
        <v>0</v>
      </c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t="s">
        <v>182</v>
      </c>
      <c r="B47" t="s">
        <v>190</v>
      </c>
      <c r="C47" t="str">
        <f t="shared" si="10"/>
        <v>Strommer, Richard</v>
      </c>
      <c r="D47" s="1">
        <v>2</v>
      </c>
      <c r="E47" s="1">
        <v>59</v>
      </c>
      <c r="F47" s="1">
        <v>2</v>
      </c>
      <c r="G47" s="1">
        <v>63</v>
      </c>
      <c r="H47" s="1">
        <v>0.96799999999999997</v>
      </c>
      <c r="I47" s="1">
        <v>0</v>
      </c>
      <c r="J47" s="1">
        <v>0</v>
      </c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t="s">
        <v>202</v>
      </c>
      <c r="B48" t="s">
        <v>212</v>
      </c>
      <c r="C48" t="str">
        <f t="shared" si="10"/>
        <v>Harp, Kevin</v>
      </c>
      <c r="D48" s="1">
        <v>9</v>
      </c>
      <c r="E48" s="1">
        <v>141</v>
      </c>
      <c r="F48" s="1">
        <v>5</v>
      </c>
      <c r="G48" s="1">
        <v>155</v>
      </c>
      <c r="H48" s="1">
        <v>0.96799999999999997</v>
      </c>
      <c r="I48" s="1">
        <v>0</v>
      </c>
      <c r="J48" s="1">
        <v>0</v>
      </c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t="s">
        <v>179</v>
      </c>
      <c r="B49" t="s">
        <v>188</v>
      </c>
      <c r="C49" t="str">
        <f t="shared" si="10"/>
        <v>Ritter, Tim</v>
      </c>
      <c r="D49" s="1">
        <v>2</v>
      </c>
      <c r="E49" s="1">
        <v>78</v>
      </c>
      <c r="F49" s="1">
        <v>3</v>
      </c>
      <c r="G49" s="1">
        <v>83</v>
      </c>
      <c r="H49" s="1">
        <v>0.96399999999999997</v>
      </c>
      <c r="I49" s="1">
        <v>0</v>
      </c>
      <c r="J49" s="1">
        <v>0</v>
      </c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t="s">
        <v>178</v>
      </c>
      <c r="B50" t="s">
        <v>187</v>
      </c>
      <c r="C50" t="str">
        <f t="shared" si="10"/>
        <v>Tholen, Tucker</v>
      </c>
      <c r="D50" s="1">
        <v>10</v>
      </c>
      <c r="E50" s="1">
        <v>136</v>
      </c>
      <c r="F50" s="1">
        <v>6</v>
      </c>
      <c r="G50" s="1">
        <v>152</v>
      </c>
      <c r="H50" s="1">
        <v>0.96099999999999997</v>
      </c>
      <c r="I50" s="1">
        <v>0</v>
      </c>
      <c r="J50" s="1">
        <v>0</v>
      </c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t="s">
        <v>201</v>
      </c>
      <c r="B51" t="s">
        <v>211</v>
      </c>
      <c r="C51" t="str">
        <f t="shared" si="10"/>
        <v>Creach, Gus</v>
      </c>
      <c r="D51" s="1">
        <v>11</v>
      </c>
      <c r="E51" s="1">
        <v>77</v>
      </c>
      <c r="F51" s="1">
        <v>4</v>
      </c>
      <c r="G51" s="1">
        <v>92</v>
      </c>
      <c r="H51" s="1">
        <v>0.95699999999999996</v>
      </c>
      <c r="I51" s="1">
        <v>0</v>
      </c>
      <c r="J51" s="1">
        <v>0</v>
      </c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t="s">
        <v>199</v>
      </c>
      <c r="B52" t="s">
        <v>176</v>
      </c>
      <c r="C52" t="str">
        <f t="shared" si="10"/>
        <v>Chelf, John</v>
      </c>
      <c r="D52" s="1">
        <v>58</v>
      </c>
      <c r="E52" s="1">
        <v>69</v>
      </c>
      <c r="F52" s="1">
        <v>6</v>
      </c>
      <c r="G52" s="1">
        <v>133</v>
      </c>
      <c r="H52" s="1">
        <v>0.95499999999999996</v>
      </c>
      <c r="I52" s="1">
        <v>0</v>
      </c>
      <c r="J52" s="1">
        <v>0</v>
      </c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t="s">
        <v>177</v>
      </c>
      <c r="B53" t="s">
        <v>186</v>
      </c>
      <c r="C53" t="str">
        <f t="shared" si="10"/>
        <v>Yoder, Derek</v>
      </c>
      <c r="D53" s="1">
        <v>12</v>
      </c>
      <c r="E53" s="1">
        <v>25</v>
      </c>
      <c r="F53" s="1">
        <v>2</v>
      </c>
      <c r="G53" s="1">
        <v>39</v>
      </c>
      <c r="H53" s="1">
        <v>0.94899999999999995</v>
      </c>
      <c r="I53" s="1">
        <v>0</v>
      </c>
      <c r="J53" s="1">
        <v>0</v>
      </c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t="s">
        <v>200</v>
      </c>
      <c r="B54" t="s">
        <v>210</v>
      </c>
      <c r="C54" t="str">
        <f t="shared" si="10"/>
        <v>Dorman, Patrick</v>
      </c>
      <c r="D54" s="1">
        <v>48</v>
      </c>
      <c r="E54" s="1">
        <v>18</v>
      </c>
      <c r="F54" s="1">
        <v>6</v>
      </c>
      <c r="G54" s="1">
        <v>72</v>
      </c>
      <c r="H54" s="1">
        <v>0.91700000000000004</v>
      </c>
      <c r="I54" s="1">
        <v>0</v>
      </c>
      <c r="J54" s="1">
        <v>0</v>
      </c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t="s">
        <v>161</v>
      </c>
      <c r="B55" t="s">
        <v>171</v>
      </c>
      <c r="C55" t="str">
        <f t="shared" si="10"/>
        <v>Alberhasky, Connor</v>
      </c>
      <c r="D55" s="1">
        <v>29</v>
      </c>
      <c r="E55" s="1">
        <v>20</v>
      </c>
      <c r="F55" s="1">
        <v>5</v>
      </c>
      <c r="G55" s="1">
        <v>54</v>
      </c>
      <c r="H55" s="1">
        <v>0.90700000000000003</v>
      </c>
      <c r="I55" s="1">
        <v>0</v>
      </c>
      <c r="J55" s="1">
        <v>0</v>
      </c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t="s">
        <v>204</v>
      </c>
      <c r="B56" t="s">
        <v>214</v>
      </c>
      <c r="C56" t="str">
        <f t="shared" si="10"/>
        <v>Noser, Rob</v>
      </c>
      <c r="D56" s="1">
        <v>4</v>
      </c>
      <c r="E56" s="1">
        <v>11</v>
      </c>
      <c r="F56" s="1">
        <v>2</v>
      </c>
      <c r="G56" s="1">
        <v>17</v>
      </c>
      <c r="H56" s="1">
        <v>0.88200000000000001</v>
      </c>
      <c r="I56" s="1">
        <v>0</v>
      </c>
      <c r="J56" s="1">
        <v>0</v>
      </c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t="s">
        <v>197</v>
      </c>
      <c r="B57" t="s">
        <v>208</v>
      </c>
      <c r="C57" t="str">
        <f t="shared" si="10"/>
        <v>Derby, AJ</v>
      </c>
      <c r="D57" s="1">
        <v>85</v>
      </c>
      <c r="E57" s="1">
        <v>26</v>
      </c>
      <c r="F57" s="1">
        <v>24</v>
      </c>
      <c r="G57" s="1">
        <v>135</v>
      </c>
      <c r="H57" s="1">
        <v>0.82199999999999995</v>
      </c>
      <c r="I57" s="1">
        <v>0</v>
      </c>
      <c r="J57" s="1">
        <v>0</v>
      </c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t="s">
        <v>163</v>
      </c>
      <c r="B58" t="s">
        <v>176</v>
      </c>
      <c r="C58" t="str">
        <f t="shared" si="10"/>
        <v>Hartley, John</v>
      </c>
      <c r="D58" s="1">
        <v>2</v>
      </c>
      <c r="E58" s="1">
        <v>0</v>
      </c>
      <c r="F58" s="1">
        <v>1</v>
      </c>
      <c r="G58" s="1">
        <v>3</v>
      </c>
      <c r="H58" s="1">
        <v>0.66700000000000004</v>
      </c>
      <c r="I58" s="1">
        <v>0</v>
      </c>
      <c r="J58" s="1">
        <v>0</v>
      </c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t="s">
        <v>203</v>
      </c>
      <c r="B59" t="s">
        <v>213</v>
      </c>
      <c r="C59" t="str">
        <f t="shared" si="10"/>
        <v>Saeugling, Seth</v>
      </c>
      <c r="D59" s="1">
        <v>2</v>
      </c>
      <c r="E59" s="1">
        <v>3</v>
      </c>
      <c r="F59" s="1">
        <v>3</v>
      </c>
      <c r="G59" s="1">
        <v>8</v>
      </c>
      <c r="H59" s="1">
        <v>0.625</v>
      </c>
      <c r="I59" s="1">
        <v>0</v>
      </c>
      <c r="J59" s="1">
        <v>0</v>
      </c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t="s">
        <v>185</v>
      </c>
      <c r="B60" t="s">
        <v>129</v>
      </c>
      <c r="C60" t="str">
        <f t="shared" si="10"/>
        <v>Loring, Logan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t="s">
        <v>206</v>
      </c>
      <c r="B61" t="s">
        <v>216</v>
      </c>
      <c r="C61" t="str">
        <f t="shared" si="10"/>
        <v>Weno, Greg</v>
      </c>
      <c r="D61" s="1">
        <v>0</v>
      </c>
      <c r="E61" s="1">
        <v>0</v>
      </c>
      <c r="F61" s="1">
        <v>6</v>
      </c>
      <c r="G61" s="1">
        <v>6</v>
      </c>
      <c r="H61" s="1">
        <v>0</v>
      </c>
      <c r="I61" s="1">
        <v>0</v>
      </c>
      <c r="J61" s="1">
        <v>0</v>
      </c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t="s">
        <v>36</v>
      </c>
      <c r="B62" t="s">
        <v>217</v>
      </c>
      <c r="C62" t="str">
        <f t="shared" si="10"/>
        <v>Riley, Phillip</v>
      </c>
      <c r="D62" s="1">
        <v>0</v>
      </c>
      <c r="E62" s="1">
        <v>0</v>
      </c>
      <c r="F62" s="1">
        <v>2</v>
      </c>
      <c r="G62" s="1">
        <v>2</v>
      </c>
      <c r="H62" s="1">
        <v>0</v>
      </c>
      <c r="I62" s="1">
        <v>0</v>
      </c>
      <c r="J62" s="1">
        <v>0</v>
      </c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t="s">
        <v>205</v>
      </c>
      <c r="B63" t="s">
        <v>215</v>
      </c>
      <c r="C63" t="str">
        <f t="shared" si="10"/>
        <v>Glenn, Elliot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/>
      <c r="L63" s="1"/>
      <c r="M63" s="1"/>
      <c r="N63" s="1"/>
      <c r="O63" s="1"/>
      <c r="P63" s="1"/>
      <c r="Q63" s="1"/>
      <c r="R63" s="1"/>
      <c r="S63" s="1"/>
    </row>
    <row r="64" spans="1:19" s="4" customFormat="1" x14ac:dyDescent="0.25">
      <c r="A64" s="4" t="s">
        <v>110</v>
      </c>
      <c r="D64" s="12">
        <v>282</v>
      </c>
      <c r="E64" s="12">
        <v>784</v>
      </c>
      <c r="F64" s="12">
        <v>80</v>
      </c>
      <c r="G64" s="12">
        <v>1146</v>
      </c>
      <c r="H64" s="12">
        <v>0.93</v>
      </c>
      <c r="I64" s="12">
        <v>0</v>
      </c>
      <c r="J64" s="12">
        <v>0</v>
      </c>
      <c r="K64" s="12"/>
      <c r="L64" s="12"/>
      <c r="M64" s="12"/>
      <c r="N64" s="12"/>
      <c r="O64" s="12"/>
      <c r="P64" s="12"/>
      <c r="Q64" s="12"/>
      <c r="R64" s="12"/>
      <c r="S64" s="12"/>
    </row>
  </sheetData>
  <pageMargins left="0.7" right="0.7" top="0.75" bottom="0.75" header="0.3" footer="0.3"/>
  <pageSetup scale="5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A99"/>
  <sheetViews>
    <sheetView workbookViewId="0">
      <selection activeCell="H36" sqref="H36"/>
    </sheetView>
  </sheetViews>
  <sheetFormatPr defaultRowHeight="15" x14ac:dyDescent="0.25"/>
  <cols>
    <col min="1" max="1" width="21.85546875" bestFit="1" customWidth="1"/>
  </cols>
  <sheetData>
    <row r="3" spans="1:1" x14ac:dyDescent="0.25">
      <c r="A3" s="35" t="s">
        <v>316</v>
      </c>
    </row>
    <row r="4" spans="1:1" x14ac:dyDescent="0.25">
      <c r="A4" s="11" t="s">
        <v>282</v>
      </c>
    </row>
    <row r="5" spans="1:1" x14ac:dyDescent="0.25">
      <c r="A5" s="11" t="s">
        <v>230</v>
      </c>
    </row>
    <row r="6" spans="1:1" x14ac:dyDescent="0.25">
      <c r="A6" s="11" t="s">
        <v>269</v>
      </c>
    </row>
    <row r="7" spans="1:1" x14ac:dyDescent="0.25">
      <c r="A7" s="11" t="s">
        <v>296</v>
      </c>
    </row>
    <row r="8" spans="1:1" x14ac:dyDescent="0.25">
      <c r="A8" s="11" t="s">
        <v>290</v>
      </c>
    </row>
    <row r="9" spans="1:1" x14ac:dyDescent="0.25">
      <c r="A9" s="11" t="s">
        <v>303</v>
      </c>
    </row>
    <row r="10" spans="1:1" x14ac:dyDescent="0.25">
      <c r="A10" s="11" t="s">
        <v>279</v>
      </c>
    </row>
    <row r="11" spans="1:1" x14ac:dyDescent="0.25">
      <c r="A11" s="11" t="s">
        <v>264</v>
      </c>
    </row>
    <row r="12" spans="1:1" x14ac:dyDescent="0.25">
      <c r="A12" s="11" t="s">
        <v>224</v>
      </c>
    </row>
    <row r="13" spans="1:1" x14ac:dyDescent="0.25">
      <c r="A13" s="11" t="s">
        <v>278</v>
      </c>
    </row>
    <row r="14" spans="1:1" x14ac:dyDescent="0.25">
      <c r="A14" s="11" t="s">
        <v>228</v>
      </c>
    </row>
    <row r="15" spans="1:1" x14ac:dyDescent="0.25">
      <c r="A15" s="11" t="s">
        <v>243</v>
      </c>
    </row>
    <row r="16" spans="1:1" x14ac:dyDescent="0.25">
      <c r="A16" s="11" t="s">
        <v>302</v>
      </c>
    </row>
    <row r="17" spans="1:1" x14ac:dyDescent="0.25">
      <c r="A17" s="11" t="s">
        <v>270</v>
      </c>
    </row>
    <row r="18" spans="1:1" x14ac:dyDescent="0.25">
      <c r="A18" s="11" t="s">
        <v>221</v>
      </c>
    </row>
    <row r="19" spans="1:1" x14ac:dyDescent="0.25">
      <c r="A19" s="11" t="s">
        <v>295</v>
      </c>
    </row>
    <row r="20" spans="1:1" x14ac:dyDescent="0.25">
      <c r="A20" s="11" t="s">
        <v>256</v>
      </c>
    </row>
    <row r="21" spans="1:1" x14ac:dyDescent="0.25">
      <c r="A21" s="11" t="s">
        <v>227</v>
      </c>
    </row>
    <row r="22" spans="1:1" x14ac:dyDescent="0.25">
      <c r="A22" s="11" t="s">
        <v>245</v>
      </c>
    </row>
    <row r="23" spans="1:1" x14ac:dyDescent="0.25">
      <c r="A23" s="11" t="s">
        <v>304</v>
      </c>
    </row>
    <row r="24" spans="1:1" x14ac:dyDescent="0.25">
      <c r="A24" s="11" t="s">
        <v>280</v>
      </c>
    </row>
    <row r="25" spans="1:1" x14ac:dyDescent="0.25">
      <c r="A25" s="11" t="s">
        <v>240</v>
      </c>
    </row>
    <row r="26" spans="1:1" x14ac:dyDescent="0.25">
      <c r="A26" s="11" t="s">
        <v>266</v>
      </c>
    </row>
    <row r="27" spans="1:1" x14ac:dyDescent="0.25">
      <c r="A27" s="11" t="s">
        <v>263</v>
      </c>
    </row>
    <row r="28" spans="1:1" x14ac:dyDescent="0.25">
      <c r="A28" s="11" t="s">
        <v>254</v>
      </c>
    </row>
    <row r="29" spans="1:1" x14ac:dyDescent="0.25">
      <c r="A29" s="11" t="s">
        <v>285</v>
      </c>
    </row>
    <row r="30" spans="1:1" x14ac:dyDescent="0.25">
      <c r="A30" s="11" t="s">
        <v>298</v>
      </c>
    </row>
    <row r="31" spans="1:1" x14ac:dyDescent="0.25">
      <c r="A31" s="11" t="s">
        <v>261</v>
      </c>
    </row>
    <row r="32" spans="1:1" x14ac:dyDescent="0.25">
      <c r="A32" s="11" t="s">
        <v>234</v>
      </c>
    </row>
    <row r="33" spans="1:1" x14ac:dyDescent="0.25">
      <c r="A33" s="11" t="s">
        <v>265</v>
      </c>
    </row>
    <row r="34" spans="1:1" x14ac:dyDescent="0.25">
      <c r="A34" s="11" t="s">
        <v>267</v>
      </c>
    </row>
    <row r="35" spans="1:1" x14ac:dyDescent="0.25">
      <c r="A35" s="11" t="s">
        <v>244</v>
      </c>
    </row>
    <row r="36" spans="1:1" x14ac:dyDescent="0.25">
      <c r="A36" s="11" t="s">
        <v>248</v>
      </c>
    </row>
    <row r="37" spans="1:1" x14ac:dyDescent="0.25">
      <c r="A37" s="11" t="s">
        <v>223</v>
      </c>
    </row>
    <row r="38" spans="1:1" x14ac:dyDescent="0.25">
      <c r="A38" s="11" t="s">
        <v>262</v>
      </c>
    </row>
    <row r="39" spans="1:1" x14ac:dyDescent="0.25">
      <c r="A39" s="11" t="s">
        <v>229</v>
      </c>
    </row>
    <row r="40" spans="1:1" x14ac:dyDescent="0.25">
      <c r="A40" s="11" t="s">
        <v>239</v>
      </c>
    </row>
    <row r="41" spans="1:1" x14ac:dyDescent="0.25">
      <c r="A41" s="11" t="s">
        <v>258</v>
      </c>
    </row>
    <row r="42" spans="1:1" x14ac:dyDescent="0.25">
      <c r="A42" s="11" t="s">
        <v>273</v>
      </c>
    </row>
    <row r="43" spans="1:1" x14ac:dyDescent="0.25">
      <c r="A43" s="11" t="s">
        <v>305</v>
      </c>
    </row>
    <row r="44" spans="1:1" x14ac:dyDescent="0.25">
      <c r="A44" s="11" t="s">
        <v>268</v>
      </c>
    </row>
    <row r="45" spans="1:1" x14ac:dyDescent="0.25">
      <c r="A45" s="11" t="s">
        <v>306</v>
      </c>
    </row>
    <row r="46" spans="1:1" x14ac:dyDescent="0.25">
      <c r="A46" s="11" t="s">
        <v>291</v>
      </c>
    </row>
    <row r="47" spans="1:1" x14ac:dyDescent="0.25">
      <c r="A47" s="11" t="s">
        <v>257</v>
      </c>
    </row>
    <row r="48" spans="1:1" x14ac:dyDescent="0.25">
      <c r="A48" s="11" t="s">
        <v>246</v>
      </c>
    </row>
    <row r="49" spans="1:1" x14ac:dyDescent="0.25">
      <c r="A49" s="11" t="s">
        <v>276</v>
      </c>
    </row>
    <row r="50" spans="1:1" x14ac:dyDescent="0.25">
      <c r="A50" s="11" t="s">
        <v>247</v>
      </c>
    </row>
    <row r="51" spans="1:1" x14ac:dyDescent="0.25">
      <c r="A51" s="11" t="s">
        <v>277</v>
      </c>
    </row>
    <row r="52" spans="1:1" x14ac:dyDescent="0.25">
      <c r="A52" s="11" t="s">
        <v>307</v>
      </c>
    </row>
    <row r="53" spans="1:1" x14ac:dyDescent="0.25">
      <c r="A53" s="11" t="s">
        <v>235</v>
      </c>
    </row>
    <row r="54" spans="1:1" x14ac:dyDescent="0.25">
      <c r="A54" s="11" t="s">
        <v>308</v>
      </c>
    </row>
    <row r="55" spans="1:1" x14ac:dyDescent="0.25">
      <c r="A55" s="11" t="s">
        <v>275</v>
      </c>
    </row>
    <row r="56" spans="1:1" x14ac:dyDescent="0.25">
      <c r="A56" s="11" t="s">
        <v>309</v>
      </c>
    </row>
    <row r="57" spans="1:1" x14ac:dyDescent="0.25">
      <c r="A57" s="11" t="s">
        <v>288</v>
      </c>
    </row>
    <row r="58" spans="1:1" x14ac:dyDescent="0.25">
      <c r="A58" s="11" t="s">
        <v>300</v>
      </c>
    </row>
    <row r="59" spans="1:1" x14ac:dyDescent="0.25">
      <c r="A59" s="11" t="s">
        <v>310</v>
      </c>
    </row>
    <row r="60" spans="1:1" x14ac:dyDescent="0.25">
      <c r="A60" s="11" t="s">
        <v>259</v>
      </c>
    </row>
    <row r="61" spans="1:1" x14ac:dyDescent="0.25">
      <c r="A61" s="11" t="s">
        <v>287</v>
      </c>
    </row>
    <row r="62" spans="1:1" x14ac:dyDescent="0.25">
      <c r="A62" s="11" t="s">
        <v>242</v>
      </c>
    </row>
    <row r="63" spans="1:1" x14ac:dyDescent="0.25">
      <c r="A63" s="11" t="s">
        <v>232</v>
      </c>
    </row>
    <row r="64" spans="1:1" x14ac:dyDescent="0.25">
      <c r="A64" s="11" t="s">
        <v>255</v>
      </c>
    </row>
    <row r="65" spans="1:1" x14ac:dyDescent="0.25">
      <c r="A65" s="11" t="s">
        <v>311</v>
      </c>
    </row>
    <row r="66" spans="1:1" x14ac:dyDescent="0.25">
      <c r="A66" s="11" t="s">
        <v>297</v>
      </c>
    </row>
    <row r="67" spans="1:1" x14ac:dyDescent="0.25">
      <c r="A67" s="11" t="s">
        <v>220</v>
      </c>
    </row>
    <row r="68" spans="1:1" x14ac:dyDescent="0.25">
      <c r="A68" s="11" t="s">
        <v>312</v>
      </c>
    </row>
    <row r="69" spans="1:1" x14ac:dyDescent="0.25">
      <c r="A69" s="11" t="s">
        <v>292</v>
      </c>
    </row>
    <row r="70" spans="1:1" x14ac:dyDescent="0.25">
      <c r="A70" s="11" t="s">
        <v>260</v>
      </c>
    </row>
    <row r="71" spans="1:1" x14ac:dyDescent="0.25">
      <c r="A71" s="11" t="s">
        <v>293</v>
      </c>
    </row>
    <row r="72" spans="1:1" x14ac:dyDescent="0.25">
      <c r="A72" s="11" t="s">
        <v>238</v>
      </c>
    </row>
    <row r="73" spans="1:1" x14ac:dyDescent="0.25">
      <c r="A73" s="11" t="s">
        <v>271</v>
      </c>
    </row>
    <row r="74" spans="1:1" x14ac:dyDescent="0.25">
      <c r="A74" s="11" t="s">
        <v>226</v>
      </c>
    </row>
    <row r="75" spans="1:1" x14ac:dyDescent="0.25">
      <c r="A75" s="11" t="s">
        <v>289</v>
      </c>
    </row>
    <row r="76" spans="1:1" x14ac:dyDescent="0.25">
      <c r="A76" s="11" t="s">
        <v>231</v>
      </c>
    </row>
    <row r="77" spans="1:1" x14ac:dyDescent="0.25">
      <c r="A77" s="11" t="s">
        <v>281</v>
      </c>
    </row>
    <row r="78" spans="1:1" x14ac:dyDescent="0.25">
      <c r="A78" s="11" t="s">
        <v>283</v>
      </c>
    </row>
    <row r="79" spans="1:1" x14ac:dyDescent="0.25">
      <c r="A79" s="11" t="s">
        <v>249</v>
      </c>
    </row>
    <row r="80" spans="1:1" x14ac:dyDescent="0.25">
      <c r="A80" s="11" t="s">
        <v>274</v>
      </c>
    </row>
    <row r="81" spans="1:1" x14ac:dyDescent="0.25">
      <c r="A81" s="11" t="s">
        <v>313</v>
      </c>
    </row>
    <row r="82" spans="1:1" x14ac:dyDescent="0.25">
      <c r="A82" s="11" t="s">
        <v>314</v>
      </c>
    </row>
    <row r="83" spans="1:1" x14ac:dyDescent="0.25">
      <c r="A83" s="11" t="s">
        <v>253</v>
      </c>
    </row>
    <row r="84" spans="1:1" x14ac:dyDescent="0.25">
      <c r="A84" s="11" t="s">
        <v>294</v>
      </c>
    </row>
    <row r="85" spans="1:1" x14ac:dyDescent="0.25">
      <c r="A85" s="11" t="s">
        <v>233</v>
      </c>
    </row>
    <row r="86" spans="1:1" x14ac:dyDescent="0.25">
      <c r="A86" s="11" t="s">
        <v>272</v>
      </c>
    </row>
    <row r="87" spans="1:1" x14ac:dyDescent="0.25">
      <c r="A87" s="11" t="s">
        <v>286</v>
      </c>
    </row>
    <row r="88" spans="1:1" x14ac:dyDescent="0.25">
      <c r="A88" s="11" t="s">
        <v>225</v>
      </c>
    </row>
    <row r="89" spans="1:1" x14ac:dyDescent="0.25">
      <c r="A89" s="11" t="s">
        <v>315</v>
      </c>
    </row>
    <row r="90" spans="1:1" x14ac:dyDescent="0.25">
      <c r="A90" s="11" t="s">
        <v>299</v>
      </c>
    </row>
    <row r="91" spans="1:1" x14ac:dyDescent="0.25">
      <c r="A91" s="11" t="s">
        <v>237</v>
      </c>
    </row>
    <row r="92" spans="1:1" x14ac:dyDescent="0.25">
      <c r="A92" s="11" t="s">
        <v>284</v>
      </c>
    </row>
    <row r="93" spans="1:1" x14ac:dyDescent="0.25">
      <c r="A93" s="11" t="s">
        <v>236</v>
      </c>
    </row>
    <row r="94" spans="1:1" x14ac:dyDescent="0.25">
      <c r="A94" s="11" t="s">
        <v>301</v>
      </c>
    </row>
    <row r="95" spans="1:1" x14ac:dyDescent="0.25">
      <c r="A95" s="11" t="s">
        <v>251</v>
      </c>
    </row>
    <row r="96" spans="1:1" x14ac:dyDescent="0.25">
      <c r="A96" s="11" t="s">
        <v>250</v>
      </c>
    </row>
    <row r="97" spans="1:1" x14ac:dyDescent="0.25">
      <c r="A97" s="11" t="s">
        <v>252</v>
      </c>
    </row>
    <row r="98" spans="1:1" x14ac:dyDescent="0.25">
      <c r="A98" s="11" t="s">
        <v>222</v>
      </c>
    </row>
    <row r="99" spans="1:1" x14ac:dyDescent="0.25">
      <c r="A99" s="11" t="s">
        <v>317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69"/>
  <sheetViews>
    <sheetView workbookViewId="0">
      <selection activeCell="J40" sqref="J40"/>
    </sheetView>
  </sheetViews>
  <sheetFormatPr defaultRowHeight="15" x14ac:dyDescent="0.25"/>
  <cols>
    <col min="1" max="1" width="21.85546875" bestFit="1" customWidth="1"/>
  </cols>
  <sheetData>
    <row r="1" spans="1:1" x14ac:dyDescent="0.25">
      <c r="A1" t="s">
        <v>241</v>
      </c>
    </row>
    <row r="2" spans="1:1" x14ac:dyDescent="0.25">
      <c r="A2" t="s">
        <v>220</v>
      </c>
    </row>
    <row r="3" spans="1:1" x14ac:dyDescent="0.25">
      <c r="A3" t="s">
        <v>221</v>
      </c>
    </row>
    <row r="4" spans="1:1" x14ac:dyDescent="0.25">
      <c r="A4" t="s">
        <v>222</v>
      </c>
    </row>
    <row r="5" spans="1:1" x14ac:dyDescent="0.25">
      <c r="A5" t="s">
        <v>223</v>
      </c>
    </row>
    <row r="6" spans="1:1" x14ac:dyDescent="0.25">
      <c r="A6" t="s">
        <v>224</v>
      </c>
    </row>
    <row r="7" spans="1:1" x14ac:dyDescent="0.25">
      <c r="A7" t="s">
        <v>225</v>
      </c>
    </row>
    <row r="8" spans="1:1" x14ac:dyDescent="0.25">
      <c r="A8" t="s">
        <v>226</v>
      </c>
    </row>
    <row r="9" spans="1:1" x14ac:dyDescent="0.25">
      <c r="A9" t="s">
        <v>227</v>
      </c>
    </row>
    <row r="10" spans="1:1" x14ac:dyDescent="0.25">
      <c r="A10" t="s">
        <v>228</v>
      </c>
    </row>
    <row r="11" spans="1:1" x14ac:dyDescent="0.25">
      <c r="A11" t="s">
        <v>229</v>
      </c>
    </row>
    <row r="12" spans="1:1" x14ac:dyDescent="0.25">
      <c r="A12" t="s">
        <v>230</v>
      </c>
    </row>
    <row r="13" spans="1:1" x14ac:dyDescent="0.25">
      <c r="A13" t="s">
        <v>231</v>
      </c>
    </row>
    <row r="14" spans="1:1" x14ac:dyDescent="0.25">
      <c r="A14" t="s">
        <v>232</v>
      </c>
    </row>
    <row r="15" spans="1:1" x14ac:dyDescent="0.25">
      <c r="A15" t="s">
        <v>233</v>
      </c>
    </row>
    <row r="16" spans="1:1" x14ac:dyDescent="0.25">
      <c r="A16" t="s">
        <v>234</v>
      </c>
    </row>
    <row r="17" spans="1:1" x14ac:dyDescent="0.25">
      <c r="A17" t="s">
        <v>235</v>
      </c>
    </row>
    <row r="18" spans="1:1" x14ac:dyDescent="0.25">
      <c r="A18" t="s">
        <v>236</v>
      </c>
    </row>
    <row r="19" spans="1:1" x14ac:dyDescent="0.25">
      <c r="A19" t="s">
        <v>237</v>
      </c>
    </row>
    <row r="20" spans="1:1" x14ac:dyDescent="0.25">
      <c r="A20" t="s">
        <v>238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242</v>
      </c>
    </row>
    <row r="24" spans="1:1" x14ac:dyDescent="0.25">
      <c r="A24" t="s">
        <v>220</v>
      </c>
    </row>
    <row r="25" spans="1:1" x14ac:dyDescent="0.25">
      <c r="A25" t="s">
        <v>222</v>
      </c>
    </row>
    <row r="26" spans="1:1" x14ac:dyDescent="0.25">
      <c r="A26" t="s">
        <v>230</v>
      </c>
    </row>
    <row r="27" spans="1:1" x14ac:dyDescent="0.25">
      <c r="A27" t="s">
        <v>243</v>
      </c>
    </row>
    <row r="28" spans="1:1" x14ac:dyDescent="0.25">
      <c r="A28" t="s">
        <v>225</v>
      </c>
    </row>
    <row r="29" spans="1:1" x14ac:dyDescent="0.25">
      <c r="A29" t="s">
        <v>226</v>
      </c>
    </row>
    <row r="30" spans="1:1" x14ac:dyDescent="0.25">
      <c r="A30" t="s">
        <v>244</v>
      </c>
    </row>
    <row r="31" spans="1:1" x14ac:dyDescent="0.25">
      <c r="A31" t="s">
        <v>245</v>
      </c>
    </row>
    <row r="32" spans="1:1" x14ac:dyDescent="0.25">
      <c r="A32" t="s">
        <v>246</v>
      </c>
    </row>
    <row r="33" spans="1:1" x14ac:dyDescent="0.25">
      <c r="A33" t="s">
        <v>247</v>
      </c>
    </row>
    <row r="34" spans="1:1" x14ac:dyDescent="0.25">
      <c r="A34" t="s">
        <v>233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240</v>
      </c>
    </row>
    <row r="38" spans="1:1" x14ac:dyDescent="0.25">
      <c r="A38" t="s">
        <v>235</v>
      </c>
    </row>
    <row r="39" spans="1:1" x14ac:dyDescent="0.25">
      <c r="A39" t="s">
        <v>250</v>
      </c>
    </row>
    <row r="40" spans="1:1" x14ac:dyDescent="0.25">
      <c r="A40" t="s">
        <v>244</v>
      </c>
    </row>
    <row r="41" spans="1:1" x14ac:dyDescent="0.25">
      <c r="A41" t="s">
        <v>230</v>
      </c>
    </row>
    <row r="42" spans="1:1" x14ac:dyDescent="0.25">
      <c r="A42" t="s">
        <v>243</v>
      </c>
    </row>
    <row r="43" spans="1:1" x14ac:dyDescent="0.25">
      <c r="A43" t="s">
        <v>220</v>
      </c>
    </row>
    <row r="44" spans="1:1" x14ac:dyDescent="0.25">
      <c r="A44" t="s">
        <v>242</v>
      </c>
    </row>
    <row r="45" spans="1:1" x14ac:dyDescent="0.25">
      <c r="A45" t="s">
        <v>245</v>
      </c>
    </row>
    <row r="46" spans="1:1" x14ac:dyDescent="0.25">
      <c r="A46" t="s">
        <v>251</v>
      </c>
    </row>
    <row r="47" spans="1:1" x14ac:dyDescent="0.25">
      <c r="A47" t="s">
        <v>239</v>
      </c>
    </row>
    <row r="48" spans="1:1" x14ac:dyDescent="0.25">
      <c r="A48" t="s">
        <v>249</v>
      </c>
    </row>
    <row r="49" spans="1:1" x14ac:dyDescent="0.25">
      <c r="A49" t="s">
        <v>252</v>
      </c>
    </row>
    <row r="50" spans="1:1" x14ac:dyDescent="0.25">
      <c r="A50" t="s">
        <v>253</v>
      </c>
    </row>
    <row r="51" spans="1:1" x14ac:dyDescent="0.25">
      <c r="A51" t="s">
        <v>254</v>
      </c>
    </row>
    <row r="52" spans="1:1" x14ac:dyDescent="0.25">
      <c r="A52" t="s">
        <v>255</v>
      </c>
    </row>
    <row r="53" spans="1:1" x14ac:dyDescent="0.25">
      <c r="A53" t="s">
        <v>256</v>
      </c>
    </row>
    <row r="54" spans="1:1" x14ac:dyDescent="0.25">
      <c r="A54" t="s">
        <v>243</v>
      </c>
    </row>
    <row r="55" spans="1:1" x14ac:dyDescent="0.25">
      <c r="A55" t="s">
        <v>245</v>
      </c>
    </row>
    <row r="56" spans="1:1" x14ac:dyDescent="0.25">
      <c r="A56" t="s">
        <v>254</v>
      </c>
    </row>
    <row r="57" spans="1:1" x14ac:dyDescent="0.25">
      <c r="A57" t="s">
        <v>251</v>
      </c>
    </row>
    <row r="58" spans="1:1" x14ac:dyDescent="0.25">
      <c r="A58" t="s">
        <v>242</v>
      </c>
    </row>
    <row r="59" spans="1:1" x14ac:dyDescent="0.25">
      <c r="A59" t="s">
        <v>253</v>
      </c>
    </row>
    <row r="60" spans="1:1" x14ac:dyDescent="0.25">
      <c r="A60" t="s">
        <v>257</v>
      </c>
    </row>
    <row r="61" spans="1:1" x14ac:dyDescent="0.25">
      <c r="A61" t="s">
        <v>258</v>
      </c>
    </row>
    <row r="62" spans="1:1" x14ac:dyDescent="0.25">
      <c r="A62" t="s">
        <v>249</v>
      </c>
    </row>
    <row r="63" spans="1:1" x14ac:dyDescent="0.25">
      <c r="A63" t="s">
        <v>259</v>
      </c>
    </row>
    <row r="64" spans="1:1" x14ac:dyDescent="0.25">
      <c r="A64" t="s">
        <v>260</v>
      </c>
    </row>
    <row r="65" spans="1:1" x14ac:dyDescent="0.25">
      <c r="A65" t="s">
        <v>261</v>
      </c>
    </row>
    <row r="66" spans="1:1" x14ac:dyDescent="0.25">
      <c r="A66" t="s">
        <v>262</v>
      </c>
    </row>
    <row r="67" spans="1:1" x14ac:dyDescent="0.25">
      <c r="A67" t="s">
        <v>263</v>
      </c>
    </row>
    <row r="68" spans="1:1" x14ac:dyDescent="0.25">
      <c r="A68" t="s">
        <v>264</v>
      </c>
    </row>
    <row r="69" spans="1:1" x14ac:dyDescent="0.25">
      <c r="A69" t="s">
        <v>255</v>
      </c>
    </row>
    <row r="70" spans="1:1" x14ac:dyDescent="0.25">
      <c r="A70" t="s">
        <v>251</v>
      </c>
    </row>
    <row r="71" spans="1:1" x14ac:dyDescent="0.25">
      <c r="A71" t="s">
        <v>242</v>
      </c>
    </row>
    <row r="72" spans="1:1" x14ac:dyDescent="0.25">
      <c r="A72" t="s">
        <v>243</v>
      </c>
    </row>
    <row r="73" spans="1:1" x14ac:dyDescent="0.25">
      <c r="A73" t="s">
        <v>253</v>
      </c>
    </row>
    <row r="74" spans="1:1" x14ac:dyDescent="0.25">
      <c r="A74" t="s">
        <v>261</v>
      </c>
    </row>
    <row r="75" spans="1:1" x14ac:dyDescent="0.25">
      <c r="A75" t="s">
        <v>249</v>
      </c>
    </row>
    <row r="76" spans="1:1" x14ac:dyDescent="0.25">
      <c r="A76" t="s">
        <v>258</v>
      </c>
    </row>
    <row r="77" spans="1:1" x14ac:dyDescent="0.25">
      <c r="A77" t="s">
        <v>262</v>
      </c>
    </row>
    <row r="78" spans="1:1" x14ac:dyDescent="0.25">
      <c r="A78" t="s">
        <v>257</v>
      </c>
    </row>
    <row r="79" spans="1:1" x14ac:dyDescent="0.25">
      <c r="A79" t="s">
        <v>254</v>
      </c>
    </row>
    <row r="80" spans="1:1" x14ac:dyDescent="0.25">
      <c r="A80" t="s">
        <v>265</v>
      </c>
    </row>
    <row r="81" spans="1:1" x14ac:dyDescent="0.25">
      <c r="A81" t="s">
        <v>266</v>
      </c>
    </row>
    <row r="82" spans="1:1" x14ac:dyDescent="0.25">
      <c r="A82" t="s">
        <v>263</v>
      </c>
    </row>
    <row r="83" spans="1:1" x14ac:dyDescent="0.25">
      <c r="A83" t="s">
        <v>267</v>
      </c>
    </row>
    <row r="84" spans="1:1" x14ac:dyDescent="0.25">
      <c r="A84" t="s">
        <v>268</v>
      </c>
    </row>
    <row r="85" spans="1:1" x14ac:dyDescent="0.25">
      <c r="A85" t="s">
        <v>269</v>
      </c>
    </row>
    <row r="86" spans="1:1" x14ac:dyDescent="0.25">
      <c r="A86" t="s">
        <v>270</v>
      </c>
    </row>
    <row r="87" spans="1:1" x14ac:dyDescent="0.25">
      <c r="A87" t="s">
        <v>271</v>
      </c>
    </row>
    <row r="88" spans="1:1" x14ac:dyDescent="0.25">
      <c r="A88" t="s">
        <v>272</v>
      </c>
    </row>
    <row r="89" spans="1:1" x14ac:dyDescent="0.25">
      <c r="A89" t="s">
        <v>273</v>
      </c>
    </row>
    <row r="90" spans="1:1" x14ac:dyDescent="0.25">
      <c r="A90" t="s">
        <v>262</v>
      </c>
    </row>
    <row r="91" spans="1:1" x14ac:dyDescent="0.25">
      <c r="A91" t="s">
        <v>274</v>
      </c>
    </row>
    <row r="92" spans="1:1" x14ac:dyDescent="0.25">
      <c r="A92" t="s">
        <v>275</v>
      </c>
    </row>
    <row r="93" spans="1:1" x14ac:dyDescent="0.25">
      <c r="A93" t="s">
        <v>266</v>
      </c>
    </row>
    <row r="94" spans="1:1" x14ac:dyDescent="0.25">
      <c r="A94" t="s">
        <v>276</v>
      </c>
    </row>
    <row r="95" spans="1:1" x14ac:dyDescent="0.25">
      <c r="A95" t="s">
        <v>277</v>
      </c>
    </row>
    <row r="96" spans="1:1" x14ac:dyDescent="0.25">
      <c r="A96" t="s">
        <v>267</v>
      </c>
    </row>
    <row r="97" spans="1:1" x14ac:dyDescent="0.25">
      <c r="A97" t="s">
        <v>278</v>
      </c>
    </row>
    <row r="98" spans="1:1" x14ac:dyDescent="0.25">
      <c r="A98" t="s">
        <v>279</v>
      </c>
    </row>
    <row r="99" spans="1:1" x14ac:dyDescent="0.25">
      <c r="A99" t="s">
        <v>269</v>
      </c>
    </row>
    <row r="100" spans="1:1" x14ac:dyDescent="0.25">
      <c r="A100" t="s">
        <v>272</v>
      </c>
    </row>
    <row r="101" spans="1:1" x14ac:dyDescent="0.25">
      <c r="A101" t="s">
        <v>280</v>
      </c>
    </row>
    <row r="102" spans="1:1" x14ac:dyDescent="0.25">
      <c r="A102" t="s">
        <v>275</v>
      </c>
    </row>
    <row r="103" spans="1:1" x14ac:dyDescent="0.25">
      <c r="A103" t="s">
        <v>281</v>
      </c>
    </row>
    <row r="104" spans="1:1" x14ac:dyDescent="0.25">
      <c r="A104" t="s">
        <v>273</v>
      </c>
    </row>
    <row r="105" spans="1:1" x14ac:dyDescent="0.25">
      <c r="A105" t="s">
        <v>271</v>
      </c>
    </row>
    <row r="106" spans="1:1" x14ac:dyDescent="0.25">
      <c r="A106" t="s">
        <v>279</v>
      </c>
    </row>
    <row r="107" spans="1:1" x14ac:dyDescent="0.25">
      <c r="A107" t="s">
        <v>277</v>
      </c>
    </row>
    <row r="108" spans="1:1" x14ac:dyDescent="0.25">
      <c r="A108" t="s">
        <v>282</v>
      </c>
    </row>
    <row r="109" spans="1:1" x14ac:dyDescent="0.25">
      <c r="A109" t="s">
        <v>283</v>
      </c>
    </row>
    <row r="110" spans="1:1" x14ac:dyDescent="0.25">
      <c r="A110" t="s">
        <v>267</v>
      </c>
    </row>
    <row r="111" spans="1:1" x14ac:dyDescent="0.25">
      <c r="A111" t="s">
        <v>284</v>
      </c>
    </row>
    <row r="112" spans="1:1" x14ac:dyDescent="0.25">
      <c r="A112" t="s">
        <v>285</v>
      </c>
    </row>
    <row r="113" spans="1:1" x14ac:dyDescent="0.25">
      <c r="A113" t="s">
        <v>286</v>
      </c>
    </row>
    <row r="114" spans="1:1" x14ac:dyDescent="0.25">
      <c r="A114" t="s">
        <v>278</v>
      </c>
    </row>
    <row r="115" spans="1:1" x14ac:dyDescent="0.25">
      <c r="A115" t="s">
        <v>287</v>
      </c>
    </row>
    <row r="116" spans="1:1" x14ac:dyDescent="0.25">
      <c r="A116" t="s">
        <v>288</v>
      </c>
    </row>
    <row r="117" spans="1:1" x14ac:dyDescent="0.25">
      <c r="A117" t="s">
        <v>289</v>
      </c>
    </row>
    <row r="118" spans="1:1" x14ac:dyDescent="0.25">
      <c r="A118" t="s">
        <v>290</v>
      </c>
    </row>
    <row r="119" spans="1:1" x14ac:dyDescent="0.25">
      <c r="A119" t="s">
        <v>291</v>
      </c>
    </row>
    <row r="120" spans="1:1" x14ac:dyDescent="0.25">
      <c r="A120" t="s">
        <v>292</v>
      </c>
    </row>
    <row r="121" spans="1:1" x14ac:dyDescent="0.25">
      <c r="A121" t="s">
        <v>275</v>
      </c>
    </row>
    <row r="122" spans="1:1" x14ac:dyDescent="0.25">
      <c r="A122" t="s">
        <v>280</v>
      </c>
    </row>
    <row r="123" spans="1:1" x14ac:dyDescent="0.25">
      <c r="A123" t="s">
        <v>277</v>
      </c>
    </row>
    <row r="124" spans="1:1" x14ac:dyDescent="0.25">
      <c r="A124" t="s">
        <v>271</v>
      </c>
    </row>
    <row r="125" spans="1:1" x14ac:dyDescent="0.25">
      <c r="A125" t="s">
        <v>281</v>
      </c>
    </row>
    <row r="126" spans="1:1" x14ac:dyDescent="0.25">
      <c r="A126" t="s">
        <v>293</v>
      </c>
    </row>
    <row r="127" spans="1:1" x14ac:dyDescent="0.25">
      <c r="A127" t="s">
        <v>283</v>
      </c>
    </row>
    <row r="128" spans="1:1" x14ac:dyDescent="0.25">
      <c r="A128" t="s">
        <v>282</v>
      </c>
    </row>
    <row r="129" spans="1:1" x14ac:dyDescent="0.25">
      <c r="A129" t="s">
        <v>294</v>
      </c>
    </row>
    <row r="130" spans="1:1" x14ac:dyDescent="0.25">
      <c r="A130" t="s">
        <v>284</v>
      </c>
    </row>
    <row r="131" spans="1:1" x14ac:dyDescent="0.25">
      <c r="A131" t="s">
        <v>295</v>
      </c>
    </row>
    <row r="132" spans="1:1" x14ac:dyDescent="0.25">
      <c r="A132" t="s">
        <v>289</v>
      </c>
    </row>
    <row r="133" spans="1:1" x14ac:dyDescent="0.25">
      <c r="A133" t="s">
        <v>285</v>
      </c>
    </row>
    <row r="134" spans="1:1" x14ac:dyDescent="0.25">
      <c r="A134" t="s">
        <v>287</v>
      </c>
    </row>
    <row r="135" spans="1:1" x14ac:dyDescent="0.25">
      <c r="A135" t="s">
        <v>292</v>
      </c>
    </row>
    <row r="136" spans="1:1" x14ac:dyDescent="0.25">
      <c r="A136" t="s">
        <v>296</v>
      </c>
    </row>
    <row r="137" spans="1:1" x14ac:dyDescent="0.25">
      <c r="A137" t="s">
        <v>297</v>
      </c>
    </row>
    <row r="138" spans="1:1" x14ac:dyDescent="0.25">
      <c r="A138" t="s">
        <v>298</v>
      </c>
    </row>
    <row r="139" spans="1:1" x14ac:dyDescent="0.25">
      <c r="A139" t="s">
        <v>299</v>
      </c>
    </row>
    <row r="140" spans="1:1" x14ac:dyDescent="0.25">
      <c r="A140" t="s">
        <v>300</v>
      </c>
    </row>
    <row r="141" spans="1:1" x14ac:dyDescent="0.25">
      <c r="A141" t="s">
        <v>288</v>
      </c>
    </row>
    <row r="142" spans="1:1" x14ac:dyDescent="0.25">
      <c r="A142" t="s">
        <v>301</v>
      </c>
    </row>
    <row r="143" spans="1:1" x14ac:dyDescent="0.25">
      <c r="A143" t="s">
        <v>302</v>
      </c>
    </row>
    <row r="144" spans="1:1" x14ac:dyDescent="0.25">
      <c r="A144" t="s">
        <v>282</v>
      </c>
    </row>
    <row r="145" spans="1:1" x14ac:dyDescent="0.25">
      <c r="A145" t="s">
        <v>303</v>
      </c>
    </row>
    <row r="146" spans="1:1" x14ac:dyDescent="0.25">
      <c r="A146" t="s">
        <v>295</v>
      </c>
    </row>
    <row r="147" spans="1:1" x14ac:dyDescent="0.25">
      <c r="A147" t="s">
        <v>304</v>
      </c>
    </row>
    <row r="148" spans="1:1" x14ac:dyDescent="0.25">
      <c r="A148" t="s">
        <v>285</v>
      </c>
    </row>
    <row r="149" spans="1:1" x14ac:dyDescent="0.25">
      <c r="A149" t="s">
        <v>298</v>
      </c>
    </row>
    <row r="150" spans="1:1" x14ac:dyDescent="0.25">
      <c r="A150" t="s">
        <v>305</v>
      </c>
    </row>
    <row r="151" spans="1:1" x14ac:dyDescent="0.25">
      <c r="A151" t="s">
        <v>306</v>
      </c>
    </row>
    <row r="152" spans="1:1" x14ac:dyDescent="0.25">
      <c r="A152" t="s">
        <v>307</v>
      </c>
    </row>
    <row r="153" spans="1:1" x14ac:dyDescent="0.25">
      <c r="A153" t="s">
        <v>308</v>
      </c>
    </row>
    <row r="154" spans="1:1" x14ac:dyDescent="0.25">
      <c r="A154" t="s">
        <v>275</v>
      </c>
    </row>
    <row r="155" spans="1:1" x14ac:dyDescent="0.25">
      <c r="A155" t="s">
        <v>309</v>
      </c>
    </row>
    <row r="156" spans="1:1" x14ac:dyDescent="0.25">
      <c r="A156" t="s">
        <v>310</v>
      </c>
    </row>
    <row r="157" spans="1:1" x14ac:dyDescent="0.25">
      <c r="A157" t="s">
        <v>311</v>
      </c>
    </row>
    <row r="158" spans="1:1" x14ac:dyDescent="0.25">
      <c r="A158" t="s">
        <v>297</v>
      </c>
    </row>
    <row r="159" spans="1:1" x14ac:dyDescent="0.25">
      <c r="A159" t="s">
        <v>312</v>
      </c>
    </row>
    <row r="160" spans="1:1" x14ac:dyDescent="0.25">
      <c r="A160" t="s">
        <v>292</v>
      </c>
    </row>
    <row r="161" spans="1:1" x14ac:dyDescent="0.25">
      <c r="A161" t="s">
        <v>293</v>
      </c>
    </row>
    <row r="162" spans="1:1" x14ac:dyDescent="0.25">
      <c r="A162" t="s">
        <v>289</v>
      </c>
    </row>
    <row r="163" spans="1:1" x14ac:dyDescent="0.25">
      <c r="A163" t="s">
        <v>281</v>
      </c>
    </row>
    <row r="164" spans="1:1" x14ac:dyDescent="0.25">
      <c r="A164" t="s">
        <v>283</v>
      </c>
    </row>
    <row r="165" spans="1:1" x14ac:dyDescent="0.25">
      <c r="A165" t="s">
        <v>313</v>
      </c>
    </row>
    <row r="166" spans="1:1" x14ac:dyDescent="0.25">
      <c r="A166" t="s">
        <v>314</v>
      </c>
    </row>
    <row r="167" spans="1:1" x14ac:dyDescent="0.25">
      <c r="A167" t="s">
        <v>294</v>
      </c>
    </row>
    <row r="168" spans="1:1" x14ac:dyDescent="0.25">
      <c r="A168" t="s">
        <v>315</v>
      </c>
    </row>
    <row r="169" spans="1:1" x14ac:dyDescent="0.25">
      <c r="A169" t="s">
        <v>299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108"/>
  <sheetViews>
    <sheetView workbookViewId="0">
      <selection activeCell="A80" sqref="A80"/>
    </sheetView>
  </sheetViews>
  <sheetFormatPr defaultRowHeight="15" x14ac:dyDescent="0.25"/>
  <cols>
    <col min="1" max="1" width="21.5703125" bestFit="1" customWidth="1"/>
  </cols>
  <sheetData>
    <row r="1" spans="1:1" x14ac:dyDescent="0.25">
      <c r="A1" t="s">
        <v>241</v>
      </c>
    </row>
    <row r="2" spans="1:1" x14ac:dyDescent="0.25">
      <c r="A2" t="s">
        <v>304</v>
      </c>
    </row>
    <row r="3" spans="1:1" x14ac:dyDescent="0.25">
      <c r="A3" t="s">
        <v>285</v>
      </c>
    </row>
    <row r="4" spans="1:1" x14ac:dyDescent="0.25">
      <c r="A4" t="s">
        <v>298</v>
      </c>
    </row>
    <row r="5" spans="1:1" x14ac:dyDescent="0.25">
      <c r="A5" t="s">
        <v>306</v>
      </c>
    </row>
    <row r="6" spans="1:1" x14ac:dyDescent="0.25">
      <c r="A6" t="s">
        <v>308</v>
      </c>
    </row>
    <row r="7" spans="1:1" x14ac:dyDescent="0.25">
      <c r="A7" t="s">
        <v>275</v>
      </c>
    </row>
    <row r="8" spans="1:1" x14ac:dyDescent="0.25">
      <c r="A8" t="s">
        <v>297</v>
      </c>
    </row>
    <row r="9" spans="1:1" x14ac:dyDescent="0.25">
      <c r="A9" t="s">
        <v>312</v>
      </c>
    </row>
    <row r="10" spans="1:1" x14ac:dyDescent="0.25">
      <c r="A10" t="s">
        <v>292</v>
      </c>
    </row>
    <row r="11" spans="1:1" x14ac:dyDescent="0.25">
      <c r="A11" t="s">
        <v>293</v>
      </c>
    </row>
    <row r="12" spans="1:1" x14ac:dyDescent="0.25">
      <c r="A12" t="s">
        <v>315</v>
      </c>
    </row>
    <row r="13" spans="1:1" x14ac:dyDescent="0.25">
      <c r="A13" t="s">
        <v>294</v>
      </c>
    </row>
    <row r="14" spans="1:1" x14ac:dyDescent="0.25">
      <c r="A14" t="s">
        <v>299</v>
      </c>
    </row>
    <row r="15" spans="1:1" x14ac:dyDescent="0.25">
      <c r="A15" t="s">
        <v>285</v>
      </c>
    </row>
    <row r="16" spans="1:1" x14ac:dyDescent="0.25">
      <c r="A16" t="s">
        <v>271</v>
      </c>
    </row>
    <row r="17" spans="1:1" x14ac:dyDescent="0.25">
      <c r="A17" t="s">
        <v>283</v>
      </c>
    </row>
    <row r="18" spans="1:1" x14ac:dyDescent="0.25">
      <c r="A18" t="s">
        <v>292</v>
      </c>
    </row>
    <row r="19" spans="1:1" x14ac:dyDescent="0.25">
      <c r="A19" t="s">
        <v>275</v>
      </c>
    </row>
    <row r="20" spans="1:1" x14ac:dyDescent="0.25">
      <c r="A20" t="s">
        <v>281</v>
      </c>
    </row>
    <row r="21" spans="1:1" x14ac:dyDescent="0.25">
      <c r="A21" t="s">
        <v>301</v>
      </c>
    </row>
    <row r="22" spans="1:1" x14ac:dyDescent="0.25">
      <c r="A22" t="s">
        <v>297</v>
      </c>
    </row>
    <row r="23" spans="1:1" x14ac:dyDescent="0.25">
      <c r="A23" t="s">
        <v>293</v>
      </c>
    </row>
    <row r="24" spans="1:1" x14ac:dyDescent="0.25">
      <c r="A24" t="s">
        <v>298</v>
      </c>
    </row>
    <row r="25" spans="1:1" x14ac:dyDescent="0.25">
      <c r="A25" t="s">
        <v>300</v>
      </c>
    </row>
    <row r="26" spans="1:1" x14ac:dyDescent="0.25">
      <c r="A26" t="s">
        <v>299</v>
      </c>
    </row>
    <row r="27" spans="1:1" x14ac:dyDescent="0.25">
      <c r="A27" t="s">
        <v>294</v>
      </c>
    </row>
    <row r="28" spans="1:1" x14ac:dyDescent="0.25">
      <c r="A28" t="s">
        <v>296</v>
      </c>
    </row>
    <row r="29" spans="1:1" x14ac:dyDescent="0.25">
      <c r="A29" t="s">
        <v>302</v>
      </c>
    </row>
    <row r="30" spans="1:1" x14ac:dyDescent="0.25">
      <c r="A30" t="s">
        <v>278</v>
      </c>
    </row>
    <row r="31" spans="1:1" x14ac:dyDescent="0.25">
      <c r="A31" t="s">
        <v>285</v>
      </c>
    </row>
    <row r="32" spans="1:1" x14ac:dyDescent="0.25">
      <c r="A32" t="s">
        <v>283</v>
      </c>
    </row>
    <row r="33" spans="1:1" x14ac:dyDescent="0.25">
      <c r="A33" t="s">
        <v>279</v>
      </c>
    </row>
    <row r="34" spans="1:1" x14ac:dyDescent="0.25">
      <c r="A34" t="s">
        <v>275</v>
      </c>
    </row>
    <row r="35" spans="1:1" x14ac:dyDescent="0.25">
      <c r="A35" t="s">
        <v>271</v>
      </c>
    </row>
    <row r="36" spans="1:1" x14ac:dyDescent="0.25">
      <c r="A36" t="s">
        <v>272</v>
      </c>
    </row>
    <row r="37" spans="1:1" x14ac:dyDescent="0.25">
      <c r="A37" t="s">
        <v>281</v>
      </c>
    </row>
    <row r="38" spans="1:1" x14ac:dyDescent="0.25">
      <c r="A38" t="s">
        <v>267</v>
      </c>
    </row>
    <row r="39" spans="1:1" x14ac:dyDescent="0.25">
      <c r="A39" t="s">
        <v>292</v>
      </c>
    </row>
    <row r="40" spans="1:1" x14ac:dyDescent="0.25">
      <c r="A40" t="s">
        <v>291</v>
      </c>
    </row>
    <row r="41" spans="1:1" x14ac:dyDescent="0.25">
      <c r="A41" t="s">
        <v>271</v>
      </c>
    </row>
    <row r="42" spans="1:1" x14ac:dyDescent="0.25">
      <c r="A42" t="s">
        <v>278</v>
      </c>
    </row>
    <row r="43" spans="1:1" x14ac:dyDescent="0.25">
      <c r="A43" t="s">
        <v>262</v>
      </c>
    </row>
    <row r="44" spans="1:1" x14ac:dyDescent="0.25">
      <c r="A44" t="s">
        <v>266</v>
      </c>
    </row>
    <row r="45" spans="1:1" x14ac:dyDescent="0.25">
      <c r="A45" t="s">
        <v>276</v>
      </c>
    </row>
    <row r="46" spans="1:1" x14ac:dyDescent="0.25">
      <c r="A46" t="s">
        <v>272</v>
      </c>
    </row>
    <row r="47" spans="1:1" x14ac:dyDescent="0.25">
      <c r="A47" t="s">
        <v>269</v>
      </c>
    </row>
    <row r="48" spans="1:1" x14ac:dyDescent="0.25">
      <c r="A48" t="s">
        <v>275</v>
      </c>
    </row>
    <row r="49" spans="1:1" x14ac:dyDescent="0.25">
      <c r="A49" t="s">
        <v>267</v>
      </c>
    </row>
    <row r="50" spans="1:1" x14ac:dyDescent="0.25">
      <c r="A50" t="s">
        <v>279</v>
      </c>
    </row>
    <row r="51" spans="1:1" x14ac:dyDescent="0.25">
      <c r="A51" t="s">
        <v>277</v>
      </c>
    </row>
    <row r="52" spans="1:1" x14ac:dyDescent="0.25">
      <c r="A52" t="s">
        <v>253</v>
      </c>
    </row>
    <row r="53" spans="1:1" x14ac:dyDescent="0.25">
      <c r="A53" t="s">
        <v>251</v>
      </c>
    </row>
    <row r="54" spans="1:1" x14ac:dyDescent="0.25">
      <c r="A54" t="s">
        <v>257</v>
      </c>
    </row>
    <row r="55" spans="1:1" x14ac:dyDescent="0.25">
      <c r="A55" t="s">
        <v>242</v>
      </c>
    </row>
    <row r="56" spans="1:1" x14ac:dyDescent="0.25">
      <c r="A56" t="s">
        <v>243</v>
      </c>
    </row>
    <row r="57" spans="1:1" x14ac:dyDescent="0.25">
      <c r="A57" t="s">
        <v>262</v>
      </c>
    </row>
    <row r="58" spans="1:1" x14ac:dyDescent="0.25">
      <c r="A58" t="s">
        <v>265</v>
      </c>
    </row>
    <row r="59" spans="1:1" x14ac:dyDescent="0.25">
      <c r="A59" t="s">
        <v>249</v>
      </c>
    </row>
    <row r="60" spans="1:1" x14ac:dyDescent="0.25">
      <c r="A60" t="s">
        <v>266</v>
      </c>
    </row>
    <row r="61" spans="1:1" x14ac:dyDescent="0.25">
      <c r="A61" t="s">
        <v>269</v>
      </c>
    </row>
    <row r="62" spans="1:1" x14ac:dyDescent="0.25">
      <c r="A62" t="s">
        <v>263</v>
      </c>
    </row>
    <row r="63" spans="1:1" x14ac:dyDescent="0.25">
      <c r="A63" t="s">
        <v>258</v>
      </c>
    </row>
    <row r="64" spans="1:1" x14ac:dyDescent="0.25">
      <c r="A64" t="s">
        <v>257</v>
      </c>
    </row>
    <row r="65" spans="1:1" x14ac:dyDescent="0.25">
      <c r="A65" t="s">
        <v>253</v>
      </c>
    </row>
    <row r="66" spans="1:1" x14ac:dyDescent="0.25">
      <c r="A66" t="s">
        <v>251</v>
      </c>
    </row>
    <row r="67" spans="1:1" x14ac:dyDescent="0.25">
      <c r="A67" t="s">
        <v>242</v>
      </c>
    </row>
    <row r="68" spans="1:1" x14ac:dyDescent="0.25">
      <c r="A68" t="s">
        <v>245</v>
      </c>
    </row>
    <row r="69" spans="1:1" x14ac:dyDescent="0.25">
      <c r="A69" t="s">
        <v>254</v>
      </c>
    </row>
    <row r="70" spans="1:1" x14ac:dyDescent="0.25">
      <c r="A70" t="s">
        <v>262</v>
      </c>
    </row>
    <row r="71" spans="1:1" x14ac:dyDescent="0.25">
      <c r="A71" t="s">
        <v>249</v>
      </c>
    </row>
    <row r="72" spans="1:1" x14ac:dyDescent="0.25">
      <c r="A72" t="s">
        <v>258</v>
      </c>
    </row>
    <row r="73" spans="1:1" x14ac:dyDescent="0.25">
      <c r="A73" t="s">
        <v>243</v>
      </c>
    </row>
    <row r="74" spans="1:1" x14ac:dyDescent="0.25">
      <c r="A74" t="s">
        <v>263</v>
      </c>
    </row>
    <row r="75" spans="1:1" x14ac:dyDescent="0.25">
      <c r="A75" t="s">
        <v>230</v>
      </c>
    </row>
    <row r="76" spans="1:1" x14ac:dyDescent="0.25">
      <c r="A76" t="s">
        <v>242</v>
      </c>
    </row>
    <row r="77" spans="1:1" x14ac:dyDescent="0.25">
      <c r="A77" t="s">
        <v>244</v>
      </c>
    </row>
    <row r="78" spans="1:1" x14ac:dyDescent="0.25">
      <c r="A78" t="s">
        <v>220</v>
      </c>
    </row>
    <row r="79" spans="1:1" x14ac:dyDescent="0.25">
      <c r="A79" t="s">
        <v>245</v>
      </c>
    </row>
    <row r="80" spans="1:1" x14ac:dyDescent="0.25">
      <c r="A80" t="s">
        <v>239</v>
      </c>
    </row>
    <row r="81" spans="1:1" x14ac:dyDescent="0.25">
      <c r="A81" t="s">
        <v>253</v>
      </c>
    </row>
    <row r="82" spans="1:1" x14ac:dyDescent="0.25">
      <c r="A82" t="s">
        <v>251</v>
      </c>
    </row>
    <row r="83" spans="1:1" x14ac:dyDescent="0.25">
      <c r="A83" t="s">
        <v>250</v>
      </c>
    </row>
    <row r="84" spans="1:1" x14ac:dyDescent="0.25">
      <c r="A84" t="s">
        <v>249</v>
      </c>
    </row>
    <row r="85" spans="1:1" x14ac:dyDescent="0.25">
      <c r="A85" t="s">
        <v>230</v>
      </c>
    </row>
    <row r="86" spans="1:1" x14ac:dyDescent="0.25">
      <c r="A86" t="s">
        <v>250</v>
      </c>
    </row>
    <row r="87" spans="1:1" x14ac:dyDescent="0.25">
      <c r="A87" t="s">
        <v>225</v>
      </c>
    </row>
    <row r="88" spans="1:1" x14ac:dyDescent="0.25">
      <c r="A88" t="s">
        <v>235</v>
      </c>
    </row>
    <row r="89" spans="1:1" x14ac:dyDescent="0.25">
      <c r="A89" t="s">
        <v>220</v>
      </c>
    </row>
    <row r="90" spans="1:1" x14ac:dyDescent="0.25">
      <c r="A90" t="s">
        <v>244</v>
      </c>
    </row>
    <row r="91" spans="1:1" x14ac:dyDescent="0.25">
      <c r="A91" t="s">
        <v>249</v>
      </c>
    </row>
    <row r="92" spans="1:1" x14ac:dyDescent="0.25">
      <c r="A92" t="s">
        <v>240</v>
      </c>
    </row>
    <row r="93" spans="1:1" x14ac:dyDescent="0.25">
      <c r="A93" t="s">
        <v>222</v>
      </c>
    </row>
    <row r="94" spans="1:1" x14ac:dyDescent="0.25">
      <c r="A94" t="s">
        <v>248</v>
      </c>
    </row>
    <row r="95" spans="1:1" x14ac:dyDescent="0.25">
      <c r="A95" t="s">
        <v>245</v>
      </c>
    </row>
    <row r="96" spans="1:1" x14ac:dyDescent="0.25">
      <c r="A96" t="s">
        <v>242</v>
      </c>
    </row>
    <row r="97" spans="1:1" x14ac:dyDescent="0.25">
      <c r="A97" t="s">
        <v>240</v>
      </c>
    </row>
    <row r="98" spans="1:1" x14ac:dyDescent="0.25">
      <c r="A98" t="s">
        <v>227</v>
      </c>
    </row>
    <row r="99" spans="1:1" x14ac:dyDescent="0.25">
      <c r="A99" t="s">
        <v>238</v>
      </c>
    </row>
    <row r="100" spans="1:1" x14ac:dyDescent="0.25">
      <c r="A100" t="s">
        <v>230</v>
      </c>
    </row>
    <row r="101" spans="1:1" x14ac:dyDescent="0.25">
      <c r="A101" t="s">
        <v>239</v>
      </c>
    </row>
    <row r="102" spans="1:1" x14ac:dyDescent="0.25">
      <c r="A102" t="s">
        <v>232</v>
      </c>
    </row>
    <row r="103" spans="1:1" x14ac:dyDescent="0.25">
      <c r="A103" t="s">
        <v>231</v>
      </c>
    </row>
    <row r="104" spans="1:1" x14ac:dyDescent="0.25">
      <c r="A104" t="s">
        <v>225</v>
      </c>
    </row>
    <row r="105" spans="1:1" x14ac:dyDescent="0.25">
      <c r="A105" t="s">
        <v>236</v>
      </c>
    </row>
    <row r="106" spans="1:1" x14ac:dyDescent="0.25">
      <c r="A106" t="s">
        <v>224</v>
      </c>
    </row>
    <row r="107" spans="1:1" x14ac:dyDescent="0.25">
      <c r="A107" t="s">
        <v>221</v>
      </c>
    </row>
    <row r="108" spans="1:1" x14ac:dyDescent="0.25">
      <c r="A108" t="s">
        <v>220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69"/>
  <sheetViews>
    <sheetView workbookViewId="0">
      <selection activeCell="A2" sqref="A2"/>
    </sheetView>
  </sheetViews>
  <sheetFormatPr defaultRowHeight="15" x14ac:dyDescent="0.25"/>
  <cols>
    <col min="1" max="1" width="21.85546875" bestFit="1" customWidth="1"/>
  </cols>
  <sheetData>
    <row r="1" spans="1:1" x14ac:dyDescent="0.25">
      <c r="A1" t="s">
        <v>241</v>
      </c>
    </row>
    <row r="2" spans="1:1" x14ac:dyDescent="0.25">
      <c r="A2" t="s">
        <v>282</v>
      </c>
    </row>
    <row r="3" spans="1:1" x14ac:dyDescent="0.25">
      <c r="A3" t="s">
        <v>303</v>
      </c>
    </row>
    <row r="4" spans="1:1" x14ac:dyDescent="0.25">
      <c r="A4" t="s">
        <v>295</v>
      </c>
    </row>
    <row r="5" spans="1:1" x14ac:dyDescent="0.25">
      <c r="A5" t="s">
        <v>304</v>
      </c>
    </row>
    <row r="6" spans="1:1" x14ac:dyDescent="0.25">
      <c r="A6" t="s">
        <v>285</v>
      </c>
    </row>
    <row r="7" spans="1:1" x14ac:dyDescent="0.25">
      <c r="A7" t="s">
        <v>298</v>
      </c>
    </row>
    <row r="8" spans="1:1" x14ac:dyDescent="0.25">
      <c r="A8" t="s">
        <v>305</v>
      </c>
    </row>
    <row r="9" spans="1:1" x14ac:dyDescent="0.25">
      <c r="A9" t="s">
        <v>306</v>
      </c>
    </row>
    <row r="10" spans="1:1" x14ac:dyDescent="0.25">
      <c r="A10" t="s">
        <v>307</v>
      </c>
    </row>
    <row r="11" spans="1:1" x14ac:dyDescent="0.25">
      <c r="A11" t="s">
        <v>308</v>
      </c>
    </row>
    <row r="12" spans="1:1" x14ac:dyDescent="0.25">
      <c r="A12" t="s">
        <v>275</v>
      </c>
    </row>
    <row r="13" spans="1:1" x14ac:dyDescent="0.25">
      <c r="A13" t="s">
        <v>309</v>
      </c>
    </row>
    <row r="14" spans="1:1" x14ac:dyDescent="0.25">
      <c r="A14" t="s">
        <v>310</v>
      </c>
    </row>
    <row r="15" spans="1:1" x14ac:dyDescent="0.25">
      <c r="A15" t="s">
        <v>311</v>
      </c>
    </row>
    <row r="16" spans="1:1" x14ac:dyDescent="0.25">
      <c r="A16" t="s">
        <v>297</v>
      </c>
    </row>
    <row r="17" spans="1:1" x14ac:dyDescent="0.25">
      <c r="A17" t="s">
        <v>312</v>
      </c>
    </row>
    <row r="18" spans="1:1" x14ac:dyDescent="0.25">
      <c r="A18" t="s">
        <v>292</v>
      </c>
    </row>
    <row r="19" spans="1:1" x14ac:dyDescent="0.25">
      <c r="A19" t="s">
        <v>293</v>
      </c>
    </row>
    <row r="20" spans="1:1" x14ac:dyDescent="0.25">
      <c r="A20" t="s">
        <v>289</v>
      </c>
    </row>
    <row r="21" spans="1:1" x14ac:dyDescent="0.25">
      <c r="A21" t="s">
        <v>281</v>
      </c>
    </row>
    <row r="22" spans="1:1" x14ac:dyDescent="0.25">
      <c r="A22" t="s">
        <v>283</v>
      </c>
    </row>
    <row r="23" spans="1:1" x14ac:dyDescent="0.25">
      <c r="A23" t="s">
        <v>313</v>
      </c>
    </row>
    <row r="24" spans="1:1" x14ac:dyDescent="0.25">
      <c r="A24" t="s">
        <v>314</v>
      </c>
    </row>
    <row r="25" spans="1:1" x14ac:dyDescent="0.25">
      <c r="A25" t="s">
        <v>294</v>
      </c>
    </row>
    <row r="26" spans="1:1" x14ac:dyDescent="0.25">
      <c r="A26" t="s">
        <v>315</v>
      </c>
    </row>
    <row r="27" spans="1:1" x14ac:dyDescent="0.25">
      <c r="A27" t="s">
        <v>299</v>
      </c>
    </row>
    <row r="28" spans="1:1" x14ac:dyDescent="0.25">
      <c r="A28" t="s">
        <v>295</v>
      </c>
    </row>
    <row r="29" spans="1:1" x14ac:dyDescent="0.25">
      <c r="A29" t="s">
        <v>297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298</v>
      </c>
    </row>
    <row r="33" spans="1:1" x14ac:dyDescent="0.25">
      <c r="A33" t="s">
        <v>280</v>
      </c>
    </row>
    <row r="34" spans="1:1" x14ac:dyDescent="0.25">
      <c r="A34" t="s">
        <v>271</v>
      </c>
    </row>
    <row r="35" spans="1:1" x14ac:dyDescent="0.25">
      <c r="A35" t="s">
        <v>294</v>
      </c>
    </row>
    <row r="36" spans="1:1" x14ac:dyDescent="0.25">
      <c r="A36" t="s">
        <v>283</v>
      </c>
    </row>
    <row r="37" spans="1:1" x14ac:dyDescent="0.25">
      <c r="A37" t="s">
        <v>282</v>
      </c>
    </row>
    <row r="38" spans="1:1" x14ac:dyDescent="0.25">
      <c r="A38" t="s">
        <v>275</v>
      </c>
    </row>
    <row r="39" spans="1:1" x14ac:dyDescent="0.25">
      <c r="A39" t="s">
        <v>277</v>
      </c>
    </row>
    <row r="40" spans="1:1" x14ac:dyDescent="0.25">
      <c r="A40" t="s">
        <v>285</v>
      </c>
    </row>
    <row r="41" spans="1:1" x14ac:dyDescent="0.25">
      <c r="A41" t="s">
        <v>287</v>
      </c>
    </row>
    <row r="42" spans="1:1" x14ac:dyDescent="0.25">
      <c r="A42" t="s">
        <v>292</v>
      </c>
    </row>
    <row r="43" spans="1:1" x14ac:dyDescent="0.25">
      <c r="A43" t="s">
        <v>289</v>
      </c>
    </row>
    <row r="44" spans="1:1" x14ac:dyDescent="0.25">
      <c r="A44" t="s">
        <v>284</v>
      </c>
    </row>
    <row r="45" spans="1:1" x14ac:dyDescent="0.25">
      <c r="A45" t="s">
        <v>281</v>
      </c>
    </row>
    <row r="46" spans="1:1" x14ac:dyDescent="0.25">
      <c r="A46" t="s">
        <v>293</v>
      </c>
    </row>
    <row r="47" spans="1:1" x14ac:dyDescent="0.25">
      <c r="A47" t="s">
        <v>296</v>
      </c>
    </row>
    <row r="48" spans="1:1" x14ac:dyDescent="0.25">
      <c r="A48" t="s">
        <v>299</v>
      </c>
    </row>
    <row r="49" spans="1:1" x14ac:dyDescent="0.25">
      <c r="A49" t="s">
        <v>300</v>
      </c>
    </row>
    <row r="50" spans="1:1" x14ac:dyDescent="0.25">
      <c r="A50" t="s">
        <v>288</v>
      </c>
    </row>
    <row r="51" spans="1:1" x14ac:dyDescent="0.25">
      <c r="A51" t="s">
        <v>284</v>
      </c>
    </row>
    <row r="52" spans="1:1" x14ac:dyDescent="0.25">
      <c r="A52" t="s">
        <v>283</v>
      </c>
    </row>
    <row r="53" spans="1:1" x14ac:dyDescent="0.25">
      <c r="A53" t="s">
        <v>291</v>
      </c>
    </row>
    <row r="54" spans="1:1" x14ac:dyDescent="0.25">
      <c r="A54" t="s">
        <v>292</v>
      </c>
    </row>
    <row r="55" spans="1:1" x14ac:dyDescent="0.25">
      <c r="A55" t="s">
        <v>272</v>
      </c>
    </row>
    <row r="56" spans="1:1" x14ac:dyDescent="0.25">
      <c r="A56" t="s">
        <v>278</v>
      </c>
    </row>
    <row r="57" spans="1:1" x14ac:dyDescent="0.25">
      <c r="A57" t="s">
        <v>277</v>
      </c>
    </row>
    <row r="58" spans="1:1" x14ac:dyDescent="0.25">
      <c r="A58" t="s">
        <v>282</v>
      </c>
    </row>
    <row r="59" spans="1:1" x14ac:dyDescent="0.25">
      <c r="A59" t="s">
        <v>273</v>
      </c>
    </row>
    <row r="60" spans="1:1" x14ac:dyDescent="0.25">
      <c r="A60" t="s">
        <v>275</v>
      </c>
    </row>
    <row r="61" spans="1:1" x14ac:dyDescent="0.25">
      <c r="A61" t="s">
        <v>280</v>
      </c>
    </row>
    <row r="62" spans="1:1" x14ac:dyDescent="0.25">
      <c r="A62" t="s">
        <v>271</v>
      </c>
    </row>
    <row r="63" spans="1:1" x14ac:dyDescent="0.25">
      <c r="A63" t="s">
        <v>285</v>
      </c>
    </row>
    <row r="64" spans="1:1" x14ac:dyDescent="0.25">
      <c r="A64" t="s">
        <v>267</v>
      </c>
    </row>
    <row r="65" spans="1:1" x14ac:dyDescent="0.25">
      <c r="A65" t="s">
        <v>279</v>
      </c>
    </row>
    <row r="66" spans="1:1" x14ac:dyDescent="0.25">
      <c r="A66" t="s">
        <v>281</v>
      </c>
    </row>
    <row r="67" spans="1:1" x14ac:dyDescent="0.25">
      <c r="A67" t="s">
        <v>286</v>
      </c>
    </row>
    <row r="68" spans="1:1" x14ac:dyDescent="0.25">
      <c r="A68" t="s">
        <v>289</v>
      </c>
    </row>
    <row r="69" spans="1:1" x14ac:dyDescent="0.25">
      <c r="A69" t="s">
        <v>290</v>
      </c>
    </row>
    <row r="70" spans="1:1" x14ac:dyDescent="0.25">
      <c r="A70" t="s">
        <v>287</v>
      </c>
    </row>
    <row r="71" spans="1:1" x14ac:dyDescent="0.25">
      <c r="A71" t="s">
        <v>288</v>
      </c>
    </row>
    <row r="72" spans="1:1" x14ac:dyDescent="0.25">
      <c r="A72" t="s">
        <v>271</v>
      </c>
    </row>
    <row r="73" spans="1:1" x14ac:dyDescent="0.25">
      <c r="A73" t="s">
        <v>275</v>
      </c>
    </row>
    <row r="74" spans="1:1" x14ac:dyDescent="0.25">
      <c r="A74" t="s">
        <v>272</v>
      </c>
    </row>
    <row r="75" spans="1:1" x14ac:dyDescent="0.25">
      <c r="A75" t="s">
        <v>274</v>
      </c>
    </row>
    <row r="76" spans="1:1" x14ac:dyDescent="0.25">
      <c r="A76" t="s">
        <v>277</v>
      </c>
    </row>
    <row r="77" spans="1:1" x14ac:dyDescent="0.25">
      <c r="A77" t="s">
        <v>273</v>
      </c>
    </row>
    <row r="78" spans="1:1" x14ac:dyDescent="0.25">
      <c r="A78" t="s">
        <v>262</v>
      </c>
    </row>
    <row r="79" spans="1:1" x14ac:dyDescent="0.25">
      <c r="A79" t="s">
        <v>276</v>
      </c>
    </row>
    <row r="80" spans="1:1" x14ac:dyDescent="0.25">
      <c r="A80" t="s">
        <v>279</v>
      </c>
    </row>
    <row r="81" spans="1:1" x14ac:dyDescent="0.25">
      <c r="A81" t="s">
        <v>269</v>
      </c>
    </row>
    <row r="82" spans="1:1" x14ac:dyDescent="0.25">
      <c r="A82" t="s">
        <v>267</v>
      </c>
    </row>
    <row r="83" spans="1:1" x14ac:dyDescent="0.25">
      <c r="A83" t="s">
        <v>278</v>
      </c>
    </row>
    <row r="84" spans="1:1" x14ac:dyDescent="0.25">
      <c r="A84" t="s">
        <v>266</v>
      </c>
    </row>
    <row r="85" spans="1:1" x14ac:dyDescent="0.25">
      <c r="A85" t="s">
        <v>263</v>
      </c>
    </row>
    <row r="86" spans="1:1" x14ac:dyDescent="0.25">
      <c r="A86" t="s">
        <v>261</v>
      </c>
    </row>
    <row r="87" spans="1:1" x14ac:dyDescent="0.25">
      <c r="A87" t="s">
        <v>269</v>
      </c>
    </row>
    <row r="88" spans="1:1" x14ac:dyDescent="0.25">
      <c r="A88" t="s">
        <v>270</v>
      </c>
    </row>
    <row r="89" spans="1:1" x14ac:dyDescent="0.25">
      <c r="A89" t="s">
        <v>257</v>
      </c>
    </row>
    <row r="90" spans="1:1" x14ac:dyDescent="0.25">
      <c r="A90" t="s">
        <v>249</v>
      </c>
    </row>
    <row r="91" spans="1:1" x14ac:dyDescent="0.25">
      <c r="A91" t="s">
        <v>253</v>
      </c>
    </row>
    <row r="92" spans="1:1" x14ac:dyDescent="0.25">
      <c r="A92" t="s">
        <v>353</v>
      </c>
    </row>
    <row r="93" spans="1:1" x14ac:dyDescent="0.25">
      <c r="A93" t="s">
        <v>262</v>
      </c>
    </row>
    <row r="94" spans="1:1" x14ac:dyDescent="0.25">
      <c r="A94" t="s">
        <v>265</v>
      </c>
    </row>
    <row r="95" spans="1:1" x14ac:dyDescent="0.25">
      <c r="A95" t="s">
        <v>243</v>
      </c>
    </row>
    <row r="96" spans="1:1" x14ac:dyDescent="0.25">
      <c r="A96" t="s">
        <v>258</v>
      </c>
    </row>
    <row r="97" spans="1:1" x14ac:dyDescent="0.25">
      <c r="A97" t="s">
        <v>266</v>
      </c>
    </row>
    <row r="98" spans="1:1" x14ac:dyDescent="0.25">
      <c r="A98" t="s">
        <v>254</v>
      </c>
    </row>
    <row r="99" spans="1:1" x14ac:dyDescent="0.25">
      <c r="A99" t="s">
        <v>242</v>
      </c>
    </row>
    <row r="100" spans="1:1" x14ac:dyDescent="0.25">
      <c r="A100" t="s">
        <v>267</v>
      </c>
    </row>
    <row r="101" spans="1:1" x14ac:dyDescent="0.25">
      <c r="A101" t="s">
        <v>268</v>
      </c>
    </row>
    <row r="102" spans="1:1" x14ac:dyDescent="0.25">
      <c r="A102" t="s">
        <v>260</v>
      </c>
    </row>
    <row r="103" spans="1:1" x14ac:dyDescent="0.25">
      <c r="A103" t="s">
        <v>243</v>
      </c>
    </row>
    <row r="104" spans="1:1" x14ac:dyDescent="0.25">
      <c r="A104" t="s">
        <v>245</v>
      </c>
    </row>
    <row r="105" spans="1:1" x14ac:dyDescent="0.25">
      <c r="A105" t="s">
        <v>257</v>
      </c>
    </row>
    <row r="106" spans="1:1" x14ac:dyDescent="0.25">
      <c r="A106" t="s">
        <v>262</v>
      </c>
    </row>
    <row r="107" spans="1:1" x14ac:dyDescent="0.25">
      <c r="A107" t="s">
        <v>242</v>
      </c>
    </row>
    <row r="108" spans="1:1" x14ac:dyDescent="0.25">
      <c r="A108" t="s">
        <v>253</v>
      </c>
    </row>
    <row r="109" spans="1:1" x14ac:dyDescent="0.25">
      <c r="A109" t="s">
        <v>259</v>
      </c>
    </row>
    <row r="110" spans="1:1" x14ac:dyDescent="0.25">
      <c r="A110" t="s">
        <v>254</v>
      </c>
    </row>
    <row r="111" spans="1:1" x14ac:dyDescent="0.25">
      <c r="A111" t="s">
        <v>261</v>
      </c>
    </row>
    <row r="112" spans="1:1" x14ac:dyDescent="0.25">
      <c r="A112" t="s">
        <v>249</v>
      </c>
    </row>
    <row r="113" spans="1:1" x14ac:dyDescent="0.25">
      <c r="A113" t="s">
        <v>251</v>
      </c>
    </row>
    <row r="114" spans="1:1" x14ac:dyDescent="0.25">
      <c r="A114" t="s">
        <v>258</v>
      </c>
    </row>
    <row r="115" spans="1:1" x14ac:dyDescent="0.25">
      <c r="A115" t="s">
        <v>263</v>
      </c>
    </row>
    <row r="116" spans="1:1" x14ac:dyDescent="0.25">
      <c r="A116" t="s">
        <v>264</v>
      </c>
    </row>
    <row r="117" spans="1:1" x14ac:dyDescent="0.25">
      <c r="A117" t="s">
        <v>354</v>
      </c>
    </row>
    <row r="118" spans="1:1" x14ac:dyDescent="0.25">
      <c r="A118" t="s">
        <v>243</v>
      </c>
    </row>
    <row r="119" spans="1:1" x14ac:dyDescent="0.25">
      <c r="A119" t="s">
        <v>220</v>
      </c>
    </row>
    <row r="120" spans="1:1" x14ac:dyDescent="0.25">
      <c r="A120" t="s">
        <v>239</v>
      </c>
    </row>
    <row r="121" spans="1:1" x14ac:dyDescent="0.25">
      <c r="A121" t="s">
        <v>253</v>
      </c>
    </row>
    <row r="122" spans="1:1" x14ac:dyDescent="0.25">
      <c r="A122" t="s">
        <v>251</v>
      </c>
    </row>
    <row r="123" spans="1:1" x14ac:dyDescent="0.25">
      <c r="A123" t="s">
        <v>245</v>
      </c>
    </row>
    <row r="124" spans="1:1" x14ac:dyDescent="0.25">
      <c r="A124" t="s">
        <v>244</v>
      </c>
    </row>
    <row r="125" spans="1:1" x14ac:dyDescent="0.25">
      <c r="A125" t="s">
        <v>252</v>
      </c>
    </row>
    <row r="126" spans="1:1" x14ac:dyDescent="0.25">
      <c r="A126" t="s">
        <v>254</v>
      </c>
    </row>
    <row r="127" spans="1:1" x14ac:dyDescent="0.25">
      <c r="A127" t="s">
        <v>249</v>
      </c>
    </row>
    <row r="128" spans="1:1" x14ac:dyDescent="0.25">
      <c r="A128" t="s">
        <v>230</v>
      </c>
    </row>
    <row r="129" spans="1:1" x14ac:dyDescent="0.25">
      <c r="A129" t="s">
        <v>242</v>
      </c>
    </row>
    <row r="130" spans="1:1" x14ac:dyDescent="0.25">
      <c r="A130" t="s">
        <v>355</v>
      </c>
    </row>
    <row r="131" spans="1:1" x14ac:dyDescent="0.25">
      <c r="A131" t="s">
        <v>256</v>
      </c>
    </row>
    <row r="132" spans="1:1" x14ac:dyDescent="0.25">
      <c r="A132" t="s">
        <v>226</v>
      </c>
    </row>
    <row r="133" spans="1:1" x14ac:dyDescent="0.25">
      <c r="A133" t="s">
        <v>240</v>
      </c>
    </row>
    <row r="134" spans="1:1" x14ac:dyDescent="0.25">
      <c r="A134" t="s">
        <v>248</v>
      </c>
    </row>
    <row r="135" spans="1:1" x14ac:dyDescent="0.25">
      <c r="A135" t="s">
        <v>250</v>
      </c>
    </row>
    <row r="136" spans="1:1" x14ac:dyDescent="0.25">
      <c r="A136" t="s">
        <v>225</v>
      </c>
    </row>
    <row r="137" spans="1:1" x14ac:dyDescent="0.25">
      <c r="A137" t="s">
        <v>243</v>
      </c>
    </row>
    <row r="138" spans="1:1" x14ac:dyDescent="0.25">
      <c r="A138" t="s">
        <v>220</v>
      </c>
    </row>
    <row r="139" spans="1:1" x14ac:dyDescent="0.25">
      <c r="A139" t="s">
        <v>246</v>
      </c>
    </row>
    <row r="140" spans="1:1" x14ac:dyDescent="0.25">
      <c r="A140" t="s">
        <v>230</v>
      </c>
    </row>
    <row r="141" spans="1:1" x14ac:dyDescent="0.25">
      <c r="A141" t="s">
        <v>222</v>
      </c>
    </row>
    <row r="142" spans="1:1" x14ac:dyDescent="0.25">
      <c r="A142" t="s">
        <v>245</v>
      </c>
    </row>
    <row r="143" spans="1:1" x14ac:dyDescent="0.25">
      <c r="A143" t="s">
        <v>249</v>
      </c>
    </row>
    <row r="144" spans="1:1" x14ac:dyDescent="0.25">
      <c r="A144" t="s">
        <v>244</v>
      </c>
    </row>
    <row r="145" spans="1:1" x14ac:dyDescent="0.25">
      <c r="A145" t="s">
        <v>242</v>
      </c>
    </row>
    <row r="146" spans="1:1" x14ac:dyDescent="0.25">
      <c r="A146" t="s">
        <v>247</v>
      </c>
    </row>
    <row r="147" spans="1:1" x14ac:dyDescent="0.25">
      <c r="A147" t="s">
        <v>235</v>
      </c>
    </row>
    <row r="148" spans="1:1" x14ac:dyDescent="0.25">
      <c r="A148" t="s">
        <v>233</v>
      </c>
    </row>
    <row r="149" spans="1:1" x14ac:dyDescent="0.25">
      <c r="A149" t="s">
        <v>237</v>
      </c>
    </row>
    <row r="150" spans="1:1" x14ac:dyDescent="0.25">
      <c r="A150" t="s">
        <v>240</v>
      </c>
    </row>
    <row r="151" spans="1:1" x14ac:dyDescent="0.25">
      <c r="A151" t="s">
        <v>223</v>
      </c>
    </row>
    <row r="152" spans="1:1" x14ac:dyDescent="0.25">
      <c r="A152" t="s">
        <v>220</v>
      </c>
    </row>
    <row r="153" spans="1:1" x14ac:dyDescent="0.25">
      <c r="A153" t="s">
        <v>233</v>
      </c>
    </row>
    <row r="154" spans="1:1" x14ac:dyDescent="0.25">
      <c r="A154" t="s">
        <v>229</v>
      </c>
    </row>
    <row r="155" spans="1:1" x14ac:dyDescent="0.25">
      <c r="A155" t="s">
        <v>226</v>
      </c>
    </row>
    <row r="156" spans="1:1" x14ac:dyDescent="0.25">
      <c r="A156" t="s">
        <v>225</v>
      </c>
    </row>
    <row r="157" spans="1:1" x14ac:dyDescent="0.25">
      <c r="A157" t="s">
        <v>228</v>
      </c>
    </row>
    <row r="158" spans="1:1" x14ac:dyDescent="0.25">
      <c r="A158" t="s">
        <v>224</v>
      </c>
    </row>
    <row r="159" spans="1:1" x14ac:dyDescent="0.25">
      <c r="A159" t="s">
        <v>222</v>
      </c>
    </row>
    <row r="160" spans="1:1" x14ac:dyDescent="0.25">
      <c r="A160" t="s">
        <v>227</v>
      </c>
    </row>
    <row r="161" spans="1:1" x14ac:dyDescent="0.25">
      <c r="A161" t="s">
        <v>230</v>
      </c>
    </row>
    <row r="162" spans="1:1" x14ac:dyDescent="0.25">
      <c r="A162" t="s">
        <v>232</v>
      </c>
    </row>
    <row r="163" spans="1:1" x14ac:dyDescent="0.25">
      <c r="A163" t="s">
        <v>221</v>
      </c>
    </row>
    <row r="164" spans="1:1" x14ac:dyDescent="0.25">
      <c r="A164" t="s">
        <v>239</v>
      </c>
    </row>
    <row r="165" spans="1:1" x14ac:dyDescent="0.25">
      <c r="A165" t="s">
        <v>231</v>
      </c>
    </row>
    <row r="166" spans="1:1" x14ac:dyDescent="0.25">
      <c r="A166" t="s">
        <v>235</v>
      </c>
    </row>
    <row r="167" spans="1:1" x14ac:dyDescent="0.25">
      <c r="A167" t="s">
        <v>236</v>
      </c>
    </row>
    <row r="168" spans="1:1" x14ac:dyDescent="0.25">
      <c r="A168" t="s">
        <v>238</v>
      </c>
    </row>
    <row r="169" spans="1:1" x14ac:dyDescent="0.25">
      <c r="A169" t="s">
        <v>234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353"/>
  <sheetViews>
    <sheetView workbookViewId="0">
      <pane ySplit="1" topLeftCell="A332" activePane="bottomLeft" state="frozen"/>
      <selection pane="bottomLeft" activeCell="C354" sqref="C354"/>
    </sheetView>
  </sheetViews>
  <sheetFormatPr defaultRowHeight="15" x14ac:dyDescent="0.25"/>
  <cols>
    <col min="1" max="1" width="18.28515625" bestFit="1" customWidth="1"/>
    <col min="2" max="2" width="12.28515625" bestFit="1" customWidth="1"/>
    <col min="3" max="3" width="21.85546875" bestFit="1" customWidth="1"/>
    <col min="21" max="21" width="11.5703125" bestFit="1" customWidth="1"/>
  </cols>
  <sheetData>
    <row r="1" spans="1:21" x14ac:dyDescent="0.25">
      <c r="A1" s="1" t="s">
        <v>322</v>
      </c>
      <c r="B1" t="s">
        <v>323</v>
      </c>
      <c r="C1" t="s">
        <v>241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  <c r="J1" s="1" t="s">
        <v>55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132</v>
      </c>
      <c r="Q1" s="1" t="s">
        <v>61</v>
      </c>
      <c r="R1" s="1" t="s">
        <v>62</v>
      </c>
      <c r="S1" s="1" t="s">
        <v>63</v>
      </c>
      <c r="T1" s="1" t="s">
        <v>64</v>
      </c>
      <c r="U1" s="1" t="s">
        <v>325</v>
      </c>
    </row>
    <row r="2" spans="1:21" x14ac:dyDescent="0.25">
      <c r="A2" t="s">
        <v>6</v>
      </c>
      <c r="B2" t="s">
        <v>30</v>
      </c>
      <c r="C2" t="s">
        <v>282</v>
      </c>
      <c r="D2" s="1">
        <v>90</v>
      </c>
      <c r="E2" s="1">
        <v>19</v>
      </c>
      <c r="F2" s="1">
        <v>17</v>
      </c>
      <c r="G2" s="1">
        <v>3</v>
      </c>
      <c r="H2" s="1">
        <v>0</v>
      </c>
      <c r="I2" s="1">
        <v>0</v>
      </c>
      <c r="J2" s="1">
        <v>7</v>
      </c>
      <c r="K2" s="1">
        <v>1</v>
      </c>
      <c r="L2" s="1">
        <v>20</v>
      </c>
      <c r="M2" s="1">
        <v>39</v>
      </c>
      <c r="N2" s="1">
        <v>5</v>
      </c>
      <c r="O2" s="1">
        <v>6</v>
      </c>
      <c r="P2" s="9">
        <v>0.83333333333333337</v>
      </c>
      <c r="Q2" s="1">
        <v>2</v>
      </c>
      <c r="R2" s="3">
        <v>0.3482142857142857</v>
      </c>
      <c r="S2" s="3">
        <v>0.22222222222222221</v>
      </c>
      <c r="T2" s="3">
        <v>0.18888888888888888</v>
      </c>
      <c r="U2">
        <v>2017</v>
      </c>
    </row>
    <row r="3" spans="1:21" x14ac:dyDescent="0.25">
      <c r="A3" t="s">
        <v>16</v>
      </c>
      <c r="B3" t="s">
        <v>41</v>
      </c>
      <c r="C3" t="s">
        <v>303</v>
      </c>
      <c r="D3" s="1">
        <v>4</v>
      </c>
      <c r="E3" s="1">
        <v>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1</v>
      </c>
      <c r="N3" s="1">
        <v>0</v>
      </c>
      <c r="O3" s="1">
        <v>0</v>
      </c>
      <c r="P3" s="9" t="e">
        <v>#DIV/0!</v>
      </c>
      <c r="Q3" s="1">
        <v>0</v>
      </c>
      <c r="R3" s="3">
        <v>0</v>
      </c>
      <c r="S3" s="3">
        <v>0</v>
      </c>
      <c r="T3" s="3">
        <v>0</v>
      </c>
      <c r="U3">
        <v>2017</v>
      </c>
    </row>
    <row r="4" spans="1:21" x14ac:dyDescent="0.25">
      <c r="A4" t="s">
        <v>4</v>
      </c>
      <c r="B4" t="s">
        <v>28</v>
      </c>
      <c r="C4" t="s">
        <v>295</v>
      </c>
      <c r="D4" s="1">
        <v>110</v>
      </c>
      <c r="E4" s="1">
        <v>23</v>
      </c>
      <c r="F4" s="1">
        <v>35</v>
      </c>
      <c r="G4" s="1">
        <v>2</v>
      </c>
      <c r="H4" s="1">
        <v>4</v>
      </c>
      <c r="I4" s="1">
        <v>0</v>
      </c>
      <c r="J4" s="1">
        <v>28</v>
      </c>
      <c r="K4" s="1">
        <v>3</v>
      </c>
      <c r="L4" s="1">
        <v>11</v>
      </c>
      <c r="M4" s="1">
        <v>26</v>
      </c>
      <c r="N4" s="1">
        <v>14</v>
      </c>
      <c r="O4" s="1">
        <v>17</v>
      </c>
      <c r="P4" s="9">
        <v>0.82352941176470584</v>
      </c>
      <c r="Q4" s="1">
        <v>4</v>
      </c>
      <c r="R4" s="3">
        <v>0.4</v>
      </c>
      <c r="S4" s="3">
        <v>0.40909090909090912</v>
      </c>
      <c r="T4" s="3">
        <v>0.31818181818181818</v>
      </c>
      <c r="U4">
        <v>2017</v>
      </c>
    </row>
    <row r="5" spans="1:21" x14ac:dyDescent="0.25">
      <c r="A5" t="s">
        <v>8</v>
      </c>
      <c r="B5" t="s">
        <v>32</v>
      </c>
      <c r="C5" t="s">
        <v>304</v>
      </c>
      <c r="D5" s="1">
        <v>51</v>
      </c>
      <c r="E5" s="1">
        <v>11</v>
      </c>
      <c r="F5" s="1">
        <v>15</v>
      </c>
      <c r="G5" s="1">
        <v>1</v>
      </c>
      <c r="H5" s="1">
        <v>0</v>
      </c>
      <c r="I5" s="1">
        <v>0</v>
      </c>
      <c r="J5" s="1">
        <v>15</v>
      </c>
      <c r="K5" s="1">
        <v>2</v>
      </c>
      <c r="L5" s="1">
        <v>4</v>
      </c>
      <c r="M5" s="1">
        <v>4</v>
      </c>
      <c r="N5" s="1">
        <v>2</v>
      </c>
      <c r="O5" s="1">
        <v>3</v>
      </c>
      <c r="P5" s="9">
        <v>0.66666666666666663</v>
      </c>
      <c r="Q5" s="1">
        <v>1</v>
      </c>
      <c r="R5" s="3">
        <v>0.35714285714285715</v>
      </c>
      <c r="S5" s="3">
        <v>0.31372549019607843</v>
      </c>
      <c r="T5" s="3">
        <v>0.29411764705882354</v>
      </c>
      <c r="U5">
        <v>2017</v>
      </c>
    </row>
    <row r="6" spans="1:21" x14ac:dyDescent="0.25">
      <c r="A6" t="s">
        <v>9</v>
      </c>
      <c r="B6" t="s">
        <v>33</v>
      </c>
      <c r="C6" t="s">
        <v>285</v>
      </c>
      <c r="D6" s="1">
        <v>62</v>
      </c>
      <c r="E6" s="1">
        <v>26</v>
      </c>
      <c r="F6" s="1">
        <v>12</v>
      </c>
      <c r="G6" s="1">
        <v>2</v>
      </c>
      <c r="H6" s="1">
        <v>0</v>
      </c>
      <c r="I6" s="1">
        <v>0</v>
      </c>
      <c r="J6" s="1">
        <v>10</v>
      </c>
      <c r="K6" s="1">
        <v>3</v>
      </c>
      <c r="L6" s="1">
        <v>16</v>
      </c>
      <c r="M6" s="1">
        <v>31</v>
      </c>
      <c r="N6" s="1">
        <v>5</v>
      </c>
      <c r="O6" s="1">
        <v>6</v>
      </c>
      <c r="P6" s="9">
        <v>0.83333333333333337</v>
      </c>
      <c r="Q6" s="1">
        <v>0</v>
      </c>
      <c r="R6" s="3">
        <v>0.35897435897435898</v>
      </c>
      <c r="S6" s="3">
        <v>0.22580645161290322</v>
      </c>
      <c r="T6" s="3">
        <v>0.19354838709677419</v>
      </c>
      <c r="U6">
        <v>2017</v>
      </c>
    </row>
    <row r="7" spans="1:21" x14ac:dyDescent="0.25">
      <c r="A7" t="s">
        <v>21</v>
      </c>
      <c r="B7" t="s">
        <v>45</v>
      </c>
      <c r="C7" t="s">
        <v>298</v>
      </c>
      <c r="D7" s="1">
        <v>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</v>
      </c>
      <c r="N7" s="1">
        <v>0</v>
      </c>
      <c r="O7" s="1">
        <v>0</v>
      </c>
      <c r="P7" s="9" t="e">
        <v>#DIV/0!</v>
      </c>
      <c r="Q7" s="1">
        <v>0</v>
      </c>
      <c r="R7" s="3">
        <v>0</v>
      </c>
      <c r="S7" s="3">
        <v>0</v>
      </c>
      <c r="T7" s="3">
        <v>0</v>
      </c>
      <c r="U7">
        <v>2017</v>
      </c>
    </row>
    <row r="8" spans="1:21" x14ac:dyDescent="0.25">
      <c r="A8" t="s">
        <v>22</v>
      </c>
      <c r="B8" t="s">
        <v>46</v>
      </c>
      <c r="C8" t="s">
        <v>305</v>
      </c>
      <c r="D8" s="1">
        <v>2</v>
      </c>
      <c r="E8" s="1">
        <v>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9" t="e">
        <v>#DIV/0!</v>
      </c>
      <c r="Q8" s="1">
        <v>2</v>
      </c>
      <c r="R8" s="3">
        <v>0.5</v>
      </c>
      <c r="S8" s="3">
        <v>0</v>
      </c>
      <c r="T8" s="3">
        <v>0</v>
      </c>
      <c r="U8">
        <v>2017</v>
      </c>
    </row>
    <row r="9" spans="1:21" x14ac:dyDescent="0.25">
      <c r="A9" t="s">
        <v>23</v>
      </c>
      <c r="B9" t="s">
        <v>47</v>
      </c>
      <c r="C9" t="s">
        <v>306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9" t="e">
        <v>#DIV/0!</v>
      </c>
      <c r="Q9" s="1">
        <v>0</v>
      </c>
      <c r="R9" s="3" t="e">
        <v>#DIV/0!</v>
      </c>
      <c r="S9" s="3" t="e">
        <v>#DIV/0!</v>
      </c>
      <c r="T9" s="3" t="e">
        <v>#DIV/0!</v>
      </c>
      <c r="U9">
        <v>2017</v>
      </c>
    </row>
    <row r="10" spans="1:21" x14ac:dyDescent="0.25">
      <c r="A10" t="s">
        <v>17</v>
      </c>
      <c r="B10" t="s">
        <v>42</v>
      </c>
      <c r="C10" t="s">
        <v>307</v>
      </c>
      <c r="D10" s="1">
        <v>4</v>
      </c>
      <c r="E10" s="1">
        <v>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</v>
      </c>
      <c r="M10" s="1">
        <v>3</v>
      </c>
      <c r="N10" s="1">
        <v>0</v>
      </c>
      <c r="O10" s="1">
        <v>0</v>
      </c>
      <c r="P10" s="9" t="e">
        <v>#DIV/0!</v>
      </c>
      <c r="Q10" s="1">
        <v>0</v>
      </c>
      <c r="R10" s="3">
        <v>0.33333333333333331</v>
      </c>
      <c r="S10" s="3">
        <v>0</v>
      </c>
      <c r="T10" s="3">
        <v>0</v>
      </c>
      <c r="U10">
        <v>2017</v>
      </c>
    </row>
    <row r="11" spans="1:21" x14ac:dyDescent="0.25">
      <c r="A11" t="s">
        <v>14</v>
      </c>
      <c r="B11" t="s">
        <v>39</v>
      </c>
      <c r="C11" t="s">
        <v>308</v>
      </c>
      <c r="D11" s="1">
        <v>9</v>
      </c>
      <c r="E11" s="1">
        <v>0</v>
      </c>
      <c r="F11" s="1">
        <v>1</v>
      </c>
      <c r="G11" s="1">
        <v>1</v>
      </c>
      <c r="H11" s="1">
        <v>0</v>
      </c>
      <c r="I11" s="1">
        <v>0</v>
      </c>
      <c r="J11" s="1">
        <v>3</v>
      </c>
      <c r="K11" s="1">
        <v>0</v>
      </c>
      <c r="L11" s="1">
        <v>0</v>
      </c>
      <c r="M11" s="1">
        <v>3</v>
      </c>
      <c r="N11" s="1">
        <v>0</v>
      </c>
      <c r="O11" s="1">
        <v>0</v>
      </c>
      <c r="P11" s="9" t="e">
        <v>#DIV/0!</v>
      </c>
      <c r="Q11" s="1">
        <v>0</v>
      </c>
      <c r="R11" s="3">
        <v>0.1111111111111111</v>
      </c>
      <c r="S11" s="3">
        <v>0.22222222222222221</v>
      </c>
      <c r="T11" s="3">
        <v>0.1111111111111111</v>
      </c>
      <c r="U11">
        <v>2017</v>
      </c>
    </row>
    <row r="12" spans="1:21" x14ac:dyDescent="0.25">
      <c r="A12" t="s">
        <v>0</v>
      </c>
      <c r="B12" t="s">
        <v>26</v>
      </c>
      <c r="C12" t="s">
        <v>275</v>
      </c>
      <c r="D12" s="1">
        <v>130</v>
      </c>
      <c r="E12" s="1">
        <v>20</v>
      </c>
      <c r="F12" s="1">
        <v>43</v>
      </c>
      <c r="G12" s="1">
        <v>9</v>
      </c>
      <c r="H12" s="1">
        <v>0</v>
      </c>
      <c r="I12" s="1">
        <v>6</v>
      </c>
      <c r="J12" s="1">
        <v>47</v>
      </c>
      <c r="K12" s="1">
        <v>6</v>
      </c>
      <c r="L12" s="1">
        <v>23</v>
      </c>
      <c r="M12" s="1">
        <v>19</v>
      </c>
      <c r="N12" s="1">
        <v>4</v>
      </c>
      <c r="O12" s="1">
        <v>4</v>
      </c>
      <c r="P12" s="9">
        <v>1</v>
      </c>
      <c r="Q12" s="1">
        <v>2</v>
      </c>
      <c r="R12" s="3">
        <v>0.43870967741935485</v>
      </c>
      <c r="S12" s="3">
        <v>0.53846153846153844</v>
      </c>
      <c r="T12" s="3">
        <v>0.33076923076923076</v>
      </c>
      <c r="U12">
        <v>2017</v>
      </c>
    </row>
    <row r="13" spans="1:21" x14ac:dyDescent="0.25">
      <c r="A13" t="s">
        <v>11</v>
      </c>
      <c r="B13" t="s">
        <v>35</v>
      </c>
      <c r="C13" t="s">
        <v>309</v>
      </c>
      <c r="D13" s="1">
        <v>10</v>
      </c>
      <c r="E13" s="1">
        <v>0</v>
      </c>
      <c r="F13" s="1">
        <v>3</v>
      </c>
      <c r="G13" s="1">
        <v>0</v>
      </c>
      <c r="H13" s="1">
        <v>0</v>
      </c>
      <c r="I13" s="1">
        <v>0</v>
      </c>
      <c r="J13" s="1">
        <v>3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9" t="e">
        <v>#DIV/0!</v>
      </c>
      <c r="Q13" s="1">
        <v>0</v>
      </c>
      <c r="R13" s="3">
        <v>0.36363636363636365</v>
      </c>
      <c r="S13" s="3">
        <v>0.3</v>
      </c>
      <c r="T13" s="3">
        <v>0.3</v>
      </c>
      <c r="U13">
        <v>2017</v>
      </c>
    </row>
    <row r="14" spans="1:21" x14ac:dyDescent="0.25">
      <c r="A14" t="s">
        <v>5</v>
      </c>
      <c r="B14" t="s">
        <v>29</v>
      </c>
      <c r="C14" t="s">
        <v>310</v>
      </c>
      <c r="D14" s="1">
        <v>80</v>
      </c>
      <c r="E14" s="1">
        <v>27</v>
      </c>
      <c r="F14" s="1">
        <v>24</v>
      </c>
      <c r="G14" s="1">
        <v>5</v>
      </c>
      <c r="H14" s="1">
        <v>0</v>
      </c>
      <c r="I14" s="1">
        <v>1</v>
      </c>
      <c r="J14" s="1">
        <v>19</v>
      </c>
      <c r="K14" s="1">
        <v>0</v>
      </c>
      <c r="L14" s="1">
        <v>20</v>
      </c>
      <c r="M14" s="1">
        <v>12</v>
      </c>
      <c r="N14" s="1">
        <v>5</v>
      </c>
      <c r="O14" s="1">
        <v>7</v>
      </c>
      <c r="P14" s="9">
        <v>0.7142857142857143</v>
      </c>
      <c r="Q14" s="1">
        <v>0</v>
      </c>
      <c r="R14" s="3">
        <v>0.44</v>
      </c>
      <c r="S14" s="3">
        <v>0.4</v>
      </c>
      <c r="T14" s="3">
        <v>0.3</v>
      </c>
      <c r="U14">
        <v>2017</v>
      </c>
    </row>
    <row r="15" spans="1:21" x14ac:dyDescent="0.25">
      <c r="A15" t="s">
        <v>10</v>
      </c>
      <c r="B15" t="s">
        <v>34</v>
      </c>
      <c r="C15" t="s">
        <v>311</v>
      </c>
      <c r="D15" s="1">
        <v>12</v>
      </c>
      <c r="E15" s="1">
        <v>4</v>
      </c>
      <c r="F15" s="1">
        <v>3</v>
      </c>
      <c r="G15" s="1">
        <v>0</v>
      </c>
      <c r="H15" s="1">
        <v>0</v>
      </c>
      <c r="I15" s="1">
        <v>0</v>
      </c>
      <c r="J15" s="1">
        <v>2</v>
      </c>
      <c r="K15" s="1">
        <v>0</v>
      </c>
      <c r="L15" s="1">
        <v>2</v>
      </c>
      <c r="M15" s="1">
        <v>4</v>
      </c>
      <c r="N15" s="1">
        <v>0</v>
      </c>
      <c r="O15" s="1">
        <v>0</v>
      </c>
      <c r="P15" s="9" t="e">
        <v>#DIV/0!</v>
      </c>
      <c r="Q15" s="1">
        <v>0</v>
      </c>
      <c r="R15" s="3">
        <v>0.35714285714285715</v>
      </c>
      <c r="S15" s="3">
        <v>0.25</v>
      </c>
      <c r="T15" s="3">
        <v>0.25</v>
      </c>
      <c r="U15">
        <v>2017</v>
      </c>
    </row>
    <row r="16" spans="1:21" x14ac:dyDescent="0.25">
      <c r="A16" t="s">
        <v>12</v>
      </c>
      <c r="B16" t="s">
        <v>37</v>
      </c>
      <c r="C16" t="s">
        <v>297</v>
      </c>
      <c r="D16" s="1">
        <v>4</v>
      </c>
      <c r="E16" s="1">
        <v>0</v>
      </c>
      <c r="F16" s="1">
        <v>2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0</v>
      </c>
      <c r="P16" s="9" t="e">
        <v>#DIV/0!</v>
      </c>
      <c r="Q16" s="1">
        <v>2</v>
      </c>
      <c r="R16" s="3">
        <v>0.7142857142857143</v>
      </c>
      <c r="S16" s="3">
        <v>0.75</v>
      </c>
      <c r="T16" s="3">
        <v>0.5</v>
      </c>
      <c r="U16">
        <v>2017</v>
      </c>
    </row>
    <row r="17" spans="1:21" x14ac:dyDescent="0.25">
      <c r="A17" t="s">
        <v>7</v>
      </c>
      <c r="B17" t="s">
        <v>31</v>
      </c>
      <c r="C17" t="s">
        <v>312</v>
      </c>
      <c r="D17" s="1">
        <v>62</v>
      </c>
      <c r="E17" s="1">
        <v>13</v>
      </c>
      <c r="F17" s="1">
        <v>16</v>
      </c>
      <c r="G17" s="1">
        <v>1</v>
      </c>
      <c r="H17" s="1">
        <v>0</v>
      </c>
      <c r="I17" s="1">
        <v>0</v>
      </c>
      <c r="J17" s="1">
        <v>5</v>
      </c>
      <c r="K17" s="1">
        <v>2</v>
      </c>
      <c r="L17" s="1">
        <v>8</v>
      </c>
      <c r="M17" s="1">
        <v>11</v>
      </c>
      <c r="N17" s="1">
        <v>3</v>
      </c>
      <c r="O17" s="1">
        <v>6</v>
      </c>
      <c r="P17" s="9">
        <v>0.5</v>
      </c>
      <c r="Q17" s="1">
        <v>3</v>
      </c>
      <c r="R17" s="3">
        <v>0.36986301369863012</v>
      </c>
      <c r="S17" s="3">
        <v>0.27419354838709675</v>
      </c>
      <c r="T17" s="3">
        <v>0.25806451612903225</v>
      </c>
      <c r="U17">
        <v>2017</v>
      </c>
    </row>
    <row r="18" spans="1:21" x14ac:dyDescent="0.25">
      <c r="A18" t="s">
        <v>48</v>
      </c>
      <c r="B18" t="s">
        <v>36</v>
      </c>
      <c r="C18" t="s">
        <v>292</v>
      </c>
      <c r="D18" s="1">
        <v>14</v>
      </c>
      <c r="E18" s="1">
        <v>8</v>
      </c>
      <c r="F18" s="1">
        <v>2</v>
      </c>
      <c r="G18" s="1">
        <v>0</v>
      </c>
      <c r="H18" s="1">
        <v>0</v>
      </c>
      <c r="I18" s="1">
        <v>0</v>
      </c>
      <c r="J18" s="1">
        <v>2</v>
      </c>
      <c r="K18" s="1">
        <v>0</v>
      </c>
      <c r="L18" s="1">
        <v>6</v>
      </c>
      <c r="M18" s="1">
        <v>1</v>
      </c>
      <c r="N18" s="1">
        <v>1</v>
      </c>
      <c r="O18" s="1">
        <v>1</v>
      </c>
      <c r="P18" s="9">
        <v>1</v>
      </c>
      <c r="Q18" s="1">
        <v>0</v>
      </c>
      <c r="R18" s="3">
        <v>0.4</v>
      </c>
      <c r="S18" s="3">
        <v>0.14285714285714285</v>
      </c>
      <c r="T18" s="3">
        <v>0.14285714285714285</v>
      </c>
      <c r="U18">
        <v>2017</v>
      </c>
    </row>
    <row r="19" spans="1:21" x14ac:dyDescent="0.25">
      <c r="A19" t="s">
        <v>1</v>
      </c>
      <c r="B19" t="s">
        <v>24</v>
      </c>
      <c r="C19" t="s">
        <v>293</v>
      </c>
      <c r="D19" s="1">
        <v>139</v>
      </c>
      <c r="E19" s="1">
        <v>48</v>
      </c>
      <c r="F19" s="1">
        <v>50</v>
      </c>
      <c r="G19" s="1">
        <v>6</v>
      </c>
      <c r="H19" s="1">
        <v>3</v>
      </c>
      <c r="I19" s="1">
        <v>2</v>
      </c>
      <c r="J19" s="1">
        <v>31</v>
      </c>
      <c r="K19" s="1">
        <v>6</v>
      </c>
      <c r="L19" s="1">
        <v>19</v>
      </c>
      <c r="M19" s="1">
        <v>36</v>
      </c>
      <c r="N19" s="1">
        <v>26</v>
      </c>
      <c r="O19" s="1">
        <v>27</v>
      </c>
      <c r="P19" s="9">
        <v>0.96296296296296291</v>
      </c>
      <c r="Q19" s="1">
        <v>3</v>
      </c>
      <c r="R19" s="3">
        <v>0.44720496894409939</v>
      </c>
      <c r="S19" s="3">
        <v>0.48920863309352519</v>
      </c>
      <c r="T19" s="3">
        <v>0.35971223021582732</v>
      </c>
      <c r="U19">
        <v>2017</v>
      </c>
    </row>
    <row r="20" spans="1:21" x14ac:dyDescent="0.25">
      <c r="A20" t="s">
        <v>15</v>
      </c>
      <c r="B20" t="s">
        <v>40</v>
      </c>
      <c r="C20" t="s">
        <v>289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9">
        <v>0</v>
      </c>
      <c r="Q20" s="1">
        <v>0</v>
      </c>
      <c r="R20" s="3" t="e">
        <v>#DIV/0!</v>
      </c>
      <c r="S20" s="3" t="e">
        <v>#DIV/0!</v>
      </c>
      <c r="T20" s="3" t="e">
        <v>#DIV/0!</v>
      </c>
      <c r="U20">
        <v>2017</v>
      </c>
    </row>
    <row r="21" spans="1:21" x14ac:dyDescent="0.25">
      <c r="A21" t="s">
        <v>65</v>
      </c>
      <c r="B21" t="s">
        <v>66</v>
      </c>
      <c r="C21" t="s">
        <v>281</v>
      </c>
      <c r="D21" s="1">
        <v>116</v>
      </c>
      <c r="E21" s="1">
        <v>58</v>
      </c>
      <c r="F21" s="1">
        <v>49</v>
      </c>
      <c r="G21" s="1">
        <v>11</v>
      </c>
      <c r="H21" s="1">
        <v>0</v>
      </c>
      <c r="I21" s="1">
        <v>2</v>
      </c>
      <c r="J21" s="1">
        <v>21</v>
      </c>
      <c r="K21" s="1">
        <v>1</v>
      </c>
      <c r="L21" s="1">
        <v>24</v>
      </c>
      <c r="M21" s="1">
        <v>12</v>
      </c>
      <c r="N21" s="1">
        <v>27</v>
      </c>
      <c r="O21" s="1">
        <v>32</v>
      </c>
      <c r="P21" s="9">
        <v>0.84375</v>
      </c>
      <c r="Q21" s="1">
        <v>11</v>
      </c>
      <c r="R21" s="3">
        <v>0.55629139072847678</v>
      </c>
      <c r="S21" s="3">
        <v>0.56896551724137934</v>
      </c>
      <c r="T21" s="3">
        <v>0.42241379310344829</v>
      </c>
      <c r="U21">
        <v>2017</v>
      </c>
    </row>
    <row r="22" spans="1:21" x14ac:dyDescent="0.25">
      <c r="A22" t="s">
        <v>3</v>
      </c>
      <c r="B22" t="s">
        <v>27</v>
      </c>
      <c r="C22" t="s">
        <v>283</v>
      </c>
      <c r="D22" s="1">
        <v>117</v>
      </c>
      <c r="E22" s="1">
        <v>21</v>
      </c>
      <c r="F22" s="1">
        <v>37</v>
      </c>
      <c r="G22" s="1">
        <v>5</v>
      </c>
      <c r="H22" s="1">
        <v>0</v>
      </c>
      <c r="I22" s="1">
        <v>1</v>
      </c>
      <c r="J22" s="1">
        <v>13</v>
      </c>
      <c r="K22" s="1">
        <v>2</v>
      </c>
      <c r="L22" s="1">
        <v>7</v>
      </c>
      <c r="M22" s="1">
        <v>3</v>
      </c>
      <c r="N22" s="1">
        <v>9</v>
      </c>
      <c r="O22" s="1">
        <v>10</v>
      </c>
      <c r="P22" s="9">
        <v>0.9</v>
      </c>
      <c r="Q22" s="1">
        <v>8</v>
      </c>
      <c r="R22" s="3">
        <v>0.39393939393939392</v>
      </c>
      <c r="S22" s="3">
        <v>0.38461538461538464</v>
      </c>
      <c r="T22" s="3">
        <v>0.31623931623931623</v>
      </c>
      <c r="U22">
        <v>2017</v>
      </c>
    </row>
    <row r="23" spans="1:21" x14ac:dyDescent="0.25">
      <c r="A23" t="s">
        <v>13</v>
      </c>
      <c r="B23" t="s">
        <v>38</v>
      </c>
      <c r="C23" t="s">
        <v>313</v>
      </c>
      <c r="D23" s="1">
        <v>1</v>
      </c>
      <c r="E23" s="1">
        <v>0</v>
      </c>
      <c r="F23" s="1">
        <v>1</v>
      </c>
      <c r="G23" s="1">
        <v>1</v>
      </c>
      <c r="H23" s="1">
        <v>0</v>
      </c>
      <c r="I23" s="1">
        <v>0</v>
      </c>
      <c r="J23" s="1">
        <v>2</v>
      </c>
      <c r="K23" s="1">
        <v>0</v>
      </c>
      <c r="L23" s="1">
        <v>3</v>
      </c>
      <c r="M23" s="1">
        <v>0</v>
      </c>
      <c r="N23" s="1">
        <v>0</v>
      </c>
      <c r="O23" s="1">
        <v>0</v>
      </c>
      <c r="P23" s="9" t="e">
        <v>#DIV/0!</v>
      </c>
      <c r="Q23" s="1">
        <v>0</v>
      </c>
      <c r="R23" s="3">
        <v>1</v>
      </c>
      <c r="S23" s="3">
        <v>2</v>
      </c>
      <c r="T23" s="3">
        <v>1</v>
      </c>
      <c r="U23">
        <v>2017</v>
      </c>
    </row>
    <row r="24" spans="1:21" x14ac:dyDescent="0.25">
      <c r="A24" t="s">
        <v>19</v>
      </c>
      <c r="B24" t="s">
        <v>34</v>
      </c>
      <c r="C24" t="s">
        <v>314</v>
      </c>
      <c r="D24" s="1">
        <v>0</v>
      </c>
      <c r="E24" s="1">
        <v>4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2</v>
      </c>
      <c r="O24" s="1">
        <v>2</v>
      </c>
      <c r="P24" s="9">
        <v>1</v>
      </c>
      <c r="Q24" s="1">
        <v>0</v>
      </c>
      <c r="R24" s="3" t="e">
        <v>#DIV/0!</v>
      </c>
      <c r="S24" s="3" t="e">
        <v>#DIV/0!</v>
      </c>
      <c r="T24" s="3" t="e">
        <v>#DIV/0!</v>
      </c>
      <c r="U24">
        <v>2017</v>
      </c>
    </row>
    <row r="25" spans="1:21" x14ac:dyDescent="0.25">
      <c r="A25" t="s">
        <v>2</v>
      </c>
      <c r="B25" t="s">
        <v>25</v>
      </c>
      <c r="C25" t="s">
        <v>294</v>
      </c>
      <c r="D25" s="1">
        <v>131</v>
      </c>
      <c r="E25" s="1">
        <v>17</v>
      </c>
      <c r="F25" s="1">
        <v>50</v>
      </c>
      <c r="G25" s="1">
        <v>13</v>
      </c>
      <c r="H25" s="1">
        <v>2</v>
      </c>
      <c r="I25" s="1">
        <v>4</v>
      </c>
      <c r="J25" s="1">
        <v>40</v>
      </c>
      <c r="K25" s="1">
        <v>4</v>
      </c>
      <c r="L25" s="1">
        <v>19</v>
      </c>
      <c r="M25" s="1">
        <v>30</v>
      </c>
      <c r="N25" s="1">
        <v>8</v>
      </c>
      <c r="O25" s="1">
        <v>9</v>
      </c>
      <c r="P25" s="9">
        <v>0.88888888888888884</v>
      </c>
      <c r="Q25" s="1">
        <v>2</v>
      </c>
      <c r="R25" s="3">
        <v>0.46710526315789475</v>
      </c>
      <c r="S25" s="3">
        <v>0.60305343511450382</v>
      </c>
      <c r="T25" s="3">
        <v>0.38167938931297712</v>
      </c>
      <c r="U25">
        <v>2017</v>
      </c>
    </row>
    <row r="26" spans="1:21" x14ac:dyDescent="0.25">
      <c r="A26" t="s">
        <v>20</v>
      </c>
      <c r="B26" t="s">
        <v>44</v>
      </c>
      <c r="C26" t="s">
        <v>315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9" t="e">
        <v>#DIV/0!</v>
      </c>
      <c r="Q26" s="1">
        <v>0</v>
      </c>
      <c r="R26" s="3" t="e">
        <v>#DIV/0!</v>
      </c>
      <c r="S26" s="3" t="e">
        <v>#DIV/0!</v>
      </c>
      <c r="T26" s="3" t="e">
        <v>#DIV/0!</v>
      </c>
      <c r="U26">
        <v>2017</v>
      </c>
    </row>
    <row r="27" spans="1:21" x14ac:dyDescent="0.25">
      <c r="A27" t="s">
        <v>18</v>
      </c>
      <c r="B27" t="s">
        <v>43</v>
      </c>
      <c r="C27" t="s">
        <v>299</v>
      </c>
      <c r="D27" s="1">
        <v>1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9" t="e">
        <v>#DIV/0!</v>
      </c>
      <c r="Q27" s="1">
        <v>0</v>
      </c>
      <c r="R27" s="3">
        <v>0</v>
      </c>
      <c r="S27" s="3">
        <v>0</v>
      </c>
      <c r="T27" s="3">
        <v>0</v>
      </c>
      <c r="U27">
        <v>2017</v>
      </c>
    </row>
    <row r="28" spans="1:21" x14ac:dyDescent="0.25">
      <c r="A28" t="s">
        <v>0</v>
      </c>
      <c r="B28" t="s">
        <v>26</v>
      </c>
      <c r="C28" t="s">
        <v>275</v>
      </c>
      <c r="D28" s="1">
        <v>137</v>
      </c>
      <c r="E28" s="1">
        <v>10</v>
      </c>
      <c r="F28" s="1">
        <v>48</v>
      </c>
      <c r="G28" s="1">
        <v>10</v>
      </c>
      <c r="H28" s="1">
        <v>2</v>
      </c>
      <c r="I28" s="1">
        <v>1</v>
      </c>
      <c r="J28" s="1">
        <v>25</v>
      </c>
      <c r="K28" s="1">
        <v>4</v>
      </c>
      <c r="L28" s="1">
        <v>12</v>
      </c>
      <c r="M28" s="1">
        <v>7</v>
      </c>
      <c r="N28" s="1">
        <v>3</v>
      </c>
      <c r="O28" s="1">
        <v>3</v>
      </c>
      <c r="P28" s="9">
        <v>1</v>
      </c>
      <c r="Q28" s="1">
        <v>2</v>
      </c>
      <c r="R28" s="3">
        <v>0.41059602649006621</v>
      </c>
      <c r="S28" s="3">
        <v>0.47445255474452552</v>
      </c>
      <c r="T28" s="3">
        <v>0.35036496350364965</v>
      </c>
      <c r="U28">
        <v>2016</v>
      </c>
    </row>
    <row r="29" spans="1:21" x14ac:dyDescent="0.25">
      <c r="A29" t="s">
        <v>92</v>
      </c>
      <c r="B29" t="s">
        <v>93</v>
      </c>
      <c r="C29" t="s">
        <v>280</v>
      </c>
      <c r="D29" s="1">
        <v>139</v>
      </c>
      <c r="E29" s="1">
        <v>31</v>
      </c>
      <c r="F29" s="1">
        <v>47</v>
      </c>
      <c r="G29" s="1">
        <v>3</v>
      </c>
      <c r="H29" s="1">
        <v>0</v>
      </c>
      <c r="I29" s="1">
        <v>0</v>
      </c>
      <c r="J29" s="1">
        <v>26</v>
      </c>
      <c r="K29" s="1">
        <v>2</v>
      </c>
      <c r="L29" s="1">
        <v>16</v>
      </c>
      <c r="M29" s="1">
        <v>17</v>
      </c>
      <c r="N29" s="1">
        <v>7</v>
      </c>
      <c r="O29" s="1">
        <v>10</v>
      </c>
      <c r="P29" s="9">
        <v>0.7</v>
      </c>
      <c r="Q29" s="1">
        <v>2</v>
      </c>
      <c r="R29" s="3">
        <v>0.4140127388535032</v>
      </c>
      <c r="S29" s="3">
        <v>0.35971223021582732</v>
      </c>
      <c r="T29" s="3">
        <v>0.33812949640287771</v>
      </c>
      <c r="U29">
        <v>2016</v>
      </c>
    </row>
    <row r="30" spans="1:21" x14ac:dyDescent="0.25">
      <c r="A30" t="s">
        <v>94</v>
      </c>
      <c r="B30" t="s">
        <v>28</v>
      </c>
      <c r="C30" t="s">
        <v>277</v>
      </c>
      <c r="D30" s="1">
        <v>129</v>
      </c>
      <c r="E30" s="1">
        <v>26</v>
      </c>
      <c r="F30" s="1">
        <v>47</v>
      </c>
      <c r="G30" s="1">
        <v>9</v>
      </c>
      <c r="H30" s="1">
        <v>0</v>
      </c>
      <c r="I30" s="1">
        <v>0</v>
      </c>
      <c r="J30" s="1">
        <v>14</v>
      </c>
      <c r="K30" s="1">
        <v>5</v>
      </c>
      <c r="L30" s="1">
        <v>24</v>
      </c>
      <c r="M30" s="1">
        <v>10</v>
      </c>
      <c r="N30" s="1">
        <v>13</v>
      </c>
      <c r="O30" s="1">
        <v>14</v>
      </c>
      <c r="P30" s="9">
        <v>0.9285714285714286</v>
      </c>
      <c r="Q30" s="1">
        <v>1</v>
      </c>
      <c r="R30" s="3">
        <v>0.46753246753246752</v>
      </c>
      <c r="S30" s="3">
        <v>0.43410852713178294</v>
      </c>
      <c r="T30" s="3">
        <v>0.36434108527131781</v>
      </c>
      <c r="U30">
        <v>2016</v>
      </c>
    </row>
    <row r="31" spans="1:21" x14ac:dyDescent="0.25">
      <c r="A31" t="s">
        <v>95</v>
      </c>
      <c r="B31" t="s">
        <v>96</v>
      </c>
      <c r="C31" t="s">
        <v>271</v>
      </c>
      <c r="D31" s="1">
        <v>140</v>
      </c>
      <c r="E31" s="1">
        <v>13</v>
      </c>
      <c r="F31" s="1">
        <v>45</v>
      </c>
      <c r="G31" s="1">
        <v>8</v>
      </c>
      <c r="H31" s="1">
        <v>0</v>
      </c>
      <c r="I31" s="1">
        <v>0</v>
      </c>
      <c r="J31" s="1">
        <v>25</v>
      </c>
      <c r="K31" s="1">
        <v>2</v>
      </c>
      <c r="L31" s="1">
        <v>8</v>
      </c>
      <c r="M31" s="1">
        <v>14</v>
      </c>
      <c r="N31" s="1">
        <v>4</v>
      </c>
      <c r="O31" s="1">
        <v>5</v>
      </c>
      <c r="P31" s="9">
        <v>0.8</v>
      </c>
      <c r="Q31" s="1">
        <v>1</v>
      </c>
      <c r="R31" s="3">
        <v>0.36241610738255031</v>
      </c>
      <c r="S31" s="3">
        <v>0.37857142857142856</v>
      </c>
      <c r="T31" s="3">
        <v>0.32142857142857145</v>
      </c>
      <c r="U31">
        <v>2016</v>
      </c>
    </row>
    <row r="32" spans="1:21" x14ac:dyDescent="0.25">
      <c r="A32" t="s">
        <v>65</v>
      </c>
      <c r="B32" t="s">
        <v>66</v>
      </c>
      <c r="C32" t="s">
        <v>281</v>
      </c>
      <c r="D32" s="1">
        <v>113</v>
      </c>
      <c r="E32" s="1">
        <v>20</v>
      </c>
      <c r="F32" s="1">
        <v>34</v>
      </c>
      <c r="G32" s="1">
        <v>6</v>
      </c>
      <c r="H32" s="1">
        <v>0</v>
      </c>
      <c r="I32" s="1">
        <v>0</v>
      </c>
      <c r="J32" s="1">
        <v>18</v>
      </c>
      <c r="K32" s="1">
        <v>6</v>
      </c>
      <c r="L32" s="1">
        <v>19</v>
      </c>
      <c r="M32" s="1">
        <v>4</v>
      </c>
      <c r="N32" s="1">
        <v>2</v>
      </c>
      <c r="O32" s="1">
        <v>3</v>
      </c>
      <c r="P32" s="9">
        <v>0.66666666666666663</v>
      </c>
      <c r="Q32" s="1">
        <v>12</v>
      </c>
      <c r="R32" s="3">
        <v>0.4513888888888889</v>
      </c>
      <c r="S32" s="3">
        <v>0.35398230088495575</v>
      </c>
      <c r="T32" s="3">
        <v>0.30088495575221241</v>
      </c>
      <c r="U32">
        <v>2016</v>
      </c>
    </row>
    <row r="33" spans="1:21" x14ac:dyDescent="0.25">
      <c r="A33" t="s">
        <v>1</v>
      </c>
      <c r="B33" t="s">
        <v>24</v>
      </c>
      <c r="C33" t="s">
        <v>293</v>
      </c>
      <c r="D33" s="1">
        <v>101</v>
      </c>
      <c r="E33" s="1">
        <v>20</v>
      </c>
      <c r="F33" s="1">
        <v>23</v>
      </c>
      <c r="G33" s="1">
        <v>6</v>
      </c>
      <c r="H33" s="1">
        <v>0</v>
      </c>
      <c r="I33" s="1">
        <v>0</v>
      </c>
      <c r="J33" s="1">
        <v>16</v>
      </c>
      <c r="K33" s="1">
        <v>5</v>
      </c>
      <c r="L33" s="1">
        <v>7</v>
      </c>
      <c r="M33" s="1">
        <v>32</v>
      </c>
      <c r="N33" s="1">
        <v>5</v>
      </c>
      <c r="O33" s="1">
        <v>6</v>
      </c>
      <c r="P33" s="9">
        <v>0.83333333333333337</v>
      </c>
      <c r="Q33" s="1">
        <v>1</v>
      </c>
      <c r="R33" s="3">
        <v>0.28440366972477066</v>
      </c>
      <c r="S33" s="3">
        <v>0.28712871287128711</v>
      </c>
      <c r="T33" s="3">
        <v>0.22772277227722773</v>
      </c>
      <c r="U33">
        <v>2016</v>
      </c>
    </row>
    <row r="34" spans="1:21" x14ac:dyDescent="0.25">
      <c r="A34" t="s">
        <v>3</v>
      </c>
      <c r="B34" t="s">
        <v>27</v>
      </c>
      <c r="C34" t="s">
        <v>283</v>
      </c>
      <c r="D34" s="1">
        <v>97</v>
      </c>
      <c r="E34" s="1">
        <v>10</v>
      </c>
      <c r="F34" s="1">
        <v>22</v>
      </c>
      <c r="G34" s="1">
        <v>1</v>
      </c>
      <c r="H34" s="1">
        <v>1</v>
      </c>
      <c r="I34" s="1">
        <v>0</v>
      </c>
      <c r="J34" s="1">
        <v>13</v>
      </c>
      <c r="K34" s="1">
        <v>1</v>
      </c>
      <c r="L34" s="1">
        <v>5</v>
      </c>
      <c r="M34" s="1">
        <v>3</v>
      </c>
      <c r="N34" s="1">
        <v>1</v>
      </c>
      <c r="O34" s="1">
        <v>1</v>
      </c>
      <c r="P34" s="9">
        <v>1</v>
      </c>
      <c r="Q34" s="1">
        <v>9</v>
      </c>
      <c r="R34" s="3">
        <v>0.32432432432432434</v>
      </c>
      <c r="S34" s="3">
        <v>0.25773195876288657</v>
      </c>
      <c r="T34" s="3">
        <v>0.22680412371134021</v>
      </c>
      <c r="U34">
        <v>2016</v>
      </c>
    </row>
    <row r="35" spans="1:21" x14ac:dyDescent="0.25">
      <c r="A35" t="s">
        <v>6</v>
      </c>
      <c r="B35" t="s">
        <v>30</v>
      </c>
      <c r="C35" t="s">
        <v>282</v>
      </c>
      <c r="D35" s="1">
        <v>77</v>
      </c>
      <c r="E35" s="1">
        <v>21</v>
      </c>
      <c r="F35" s="1">
        <v>20</v>
      </c>
      <c r="G35" s="1">
        <v>6</v>
      </c>
      <c r="H35" s="1">
        <v>2</v>
      </c>
      <c r="I35" s="1">
        <v>0</v>
      </c>
      <c r="J35" s="1">
        <v>8</v>
      </c>
      <c r="K35" s="1">
        <v>5</v>
      </c>
      <c r="L35" s="1">
        <v>18</v>
      </c>
      <c r="M35" s="1">
        <v>26</v>
      </c>
      <c r="N35" s="1">
        <v>8</v>
      </c>
      <c r="O35" s="1">
        <v>10</v>
      </c>
      <c r="P35" s="9">
        <v>0.8</v>
      </c>
      <c r="Q35" s="1">
        <v>2</v>
      </c>
      <c r="R35" s="3">
        <v>0.41237113402061853</v>
      </c>
      <c r="S35" s="3">
        <v>0.38961038961038963</v>
      </c>
      <c r="T35" s="3">
        <v>0.25974025974025972</v>
      </c>
      <c r="U35">
        <v>2016</v>
      </c>
    </row>
    <row r="36" spans="1:21" x14ac:dyDescent="0.25">
      <c r="A36" t="s">
        <v>2</v>
      </c>
      <c r="B36" t="s">
        <v>25</v>
      </c>
      <c r="C36" t="s">
        <v>294</v>
      </c>
      <c r="D36" s="1">
        <v>61</v>
      </c>
      <c r="E36" s="1">
        <v>6</v>
      </c>
      <c r="F36" s="1">
        <v>12</v>
      </c>
      <c r="G36" s="1">
        <v>2</v>
      </c>
      <c r="H36" s="1">
        <v>1</v>
      </c>
      <c r="I36" s="1">
        <v>0</v>
      </c>
      <c r="J36" s="1">
        <v>13</v>
      </c>
      <c r="K36" s="1">
        <v>0</v>
      </c>
      <c r="L36" s="1">
        <v>11</v>
      </c>
      <c r="M36" s="1">
        <v>24</v>
      </c>
      <c r="N36" s="1">
        <v>3</v>
      </c>
      <c r="O36" s="1">
        <v>4</v>
      </c>
      <c r="P36" s="9">
        <v>0.75</v>
      </c>
      <c r="Q36" s="1">
        <v>4</v>
      </c>
      <c r="R36" s="3">
        <v>0.35526315789473684</v>
      </c>
      <c r="S36" s="3">
        <v>0.26229508196721313</v>
      </c>
      <c r="T36" s="3">
        <v>0.19672131147540983</v>
      </c>
      <c r="U36">
        <v>2016</v>
      </c>
    </row>
    <row r="37" spans="1:21" x14ac:dyDescent="0.25">
      <c r="A37" t="s">
        <v>97</v>
      </c>
      <c r="B37" t="s">
        <v>104</v>
      </c>
      <c r="C37" t="s">
        <v>284</v>
      </c>
      <c r="D37" s="1">
        <v>40</v>
      </c>
      <c r="E37" s="1">
        <v>7</v>
      </c>
      <c r="F37" s="1">
        <v>9</v>
      </c>
      <c r="G37" s="1">
        <v>3</v>
      </c>
      <c r="H37" s="1">
        <v>0</v>
      </c>
      <c r="I37" s="1">
        <v>0</v>
      </c>
      <c r="J37" s="1">
        <v>7</v>
      </c>
      <c r="K37" s="1">
        <v>2</v>
      </c>
      <c r="L37" s="1">
        <v>5</v>
      </c>
      <c r="M37" s="1">
        <v>13</v>
      </c>
      <c r="N37" s="1">
        <v>0</v>
      </c>
      <c r="O37" s="1">
        <v>1</v>
      </c>
      <c r="P37" s="9">
        <v>0</v>
      </c>
      <c r="Q37" s="1">
        <v>2</v>
      </c>
      <c r="R37" s="3">
        <v>0.34042553191489361</v>
      </c>
      <c r="S37" s="3">
        <v>0.3</v>
      </c>
      <c r="T37" s="3">
        <v>0.22500000000000001</v>
      </c>
      <c r="U37">
        <v>2016</v>
      </c>
    </row>
    <row r="38" spans="1:21" x14ac:dyDescent="0.25">
      <c r="A38" t="s">
        <v>4</v>
      </c>
      <c r="B38" t="s">
        <v>28</v>
      </c>
      <c r="C38" t="s">
        <v>295</v>
      </c>
      <c r="D38" s="1">
        <v>24</v>
      </c>
      <c r="E38" s="1">
        <v>9</v>
      </c>
      <c r="F38" s="1">
        <v>5</v>
      </c>
      <c r="G38" s="1">
        <v>0</v>
      </c>
      <c r="H38" s="1">
        <v>0</v>
      </c>
      <c r="I38" s="1">
        <v>0</v>
      </c>
      <c r="J38" s="1">
        <v>3</v>
      </c>
      <c r="K38" s="1">
        <v>0</v>
      </c>
      <c r="L38" s="1">
        <v>2</v>
      </c>
      <c r="M38" s="1">
        <v>7</v>
      </c>
      <c r="N38" s="1">
        <v>2</v>
      </c>
      <c r="O38" s="1">
        <v>2</v>
      </c>
      <c r="P38" s="9">
        <v>1</v>
      </c>
      <c r="Q38" s="1">
        <v>0</v>
      </c>
      <c r="R38" s="3">
        <v>0.26923076923076922</v>
      </c>
      <c r="S38" s="3">
        <v>0.20833333333333334</v>
      </c>
      <c r="T38" s="3">
        <v>0.20833333333333334</v>
      </c>
      <c r="U38">
        <v>2016</v>
      </c>
    </row>
    <row r="39" spans="1:21" x14ac:dyDescent="0.25">
      <c r="A39" t="s">
        <v>15</v>
      </c>
      <c r="B39" t="s">
        <v>40</v>
      </c>
      <c r="C39" t="s">
        <v>289</v>
      </c>
      <c r="D39" s="1">
        <v>12</v>
      </c>
      <c r="E39" s="1">
        <v>11</v>
      </c>
      <c r="F39" s="1">
        <v>3</v>
      </c>
      <c r="G39" s="1">
        <v>0</v>
      </c>
      <c r="H39" s="1">
        <v>0</v>
      </c>
      <c r="I39" s="1">
        <v>0</v>
      </c>
      <c r="J39" s="1">
        <v>2</v>
      </c>
      <c r="K39" s="1">
        <v>2</v>
      </c>
      <c r="L39" s="1">
        <v>3</v>
      </c>
      <c r="M39" s="1">
        <v>4</v>
      </c>
      <c r="N39" s="1">
        <v>5</v>
      </c>
      <c r="O39" s="1">
        <v>6</v>
      </c>
      <c r="P39" s="9">
        <v>0.83333333333333337</v>
      </c>
      <c r="Q39" s="1">
        <v>0</v>
      </c>
      <c r="R39" s="3">
        <v>0.4</v>
      </c>
      <c r="S39" s="3">
        <v>0.25</v>
      </c>
      <c r="T39" s="3">
        <v>0.25</v>
      </c>
      <c r="U39">
        <v>2016</v>
      </c>
    </row>
    <row r="40" spans="1:21" x14ac:dyDescent="0.25">
      <c r="A40" t="s">
        <v>9</v>
      </c>
      <c r="B40" t="s">
        <v>33</v>
      </c>
      <c r="C40" t="s">
        <v>285</v>
      </c>
      <c r="D40" s="1">
        <v>16</v>
      </c>
      <c r="E40" s="1">
        <v>7</v>
      </c>
      <c r="F40" s="1">
        <v>3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5</v>
      </c>
      <c r="M40" s="1">
        <v>9</v>
      </c>
      <c r="N40" s="1">
        <v>4</v>
      </c>
      <c r="O40" s="1">
        <v>5</v>
      </c>
      <c r="P40" s="9">
        <v>0.8</v>
      </c>
      <c r="Q40" s="1">
        <v>1</v>
      </c>
      <c r="R40" s="3">
        <v>0.40909090909090912</v>
      </c>
      <c r="S40" s="3">
        <v>0.1875</v>
      </c>
      <c r="T40" s="3">
        <v>0.1875</v>
      </c>
      <c r="U40">
        <v>2016</v>
      </c>
    </row>
    <row r="41" spans="1:21" x14ac:dyDescent="0.25">
      <c r="A41" t="s">
        <v>98</v>
      </c>
      <c r="B41" t="s">
        <v>105</v>
      </c>
      <c r="C41" t="s">
        <v>287</v>
      </c>
      <c r="D41" s="1">
        <v>19</v>
      </c>
      <c r="E41" s="1">
        <v>15</v>
      </c>
      <c r="F41" s="1">
        <v>2</v>
      </c>
      <c r="G41" s="1">
        <v>0</v>
      </c>
      <c r="H41" s="1">
        <v>0</v>
      </c>
      <c r="I41" s="1">
        <v>0</v>
      </c>
      <c r="J41" s="1">
        <v>3</v>
      </c>
      <c r="K41" s="1">
        <v>1</v>
      </c>
      <c r="L41" s="1">
        <v>3</v>
      </c>
      <c r="M41" s="1">
        <v>7</v>
      </c>
      <c r="N41" s="1">
        <v>1</v>
      </c>
      <c r="O41" s="1">
        <v>3</v>
      </c>
      <c r="P41" s="9">
        <v>0.33333333333333331</v>
      </c>
      <c r="Q41" s="1">
        <v>0</v>
      </c>
      <c r="R41" s="3">
        <v>0.22727272727272727</v>
      </c>
      <c r="S41" s="3">
        <v>0.10526315789473684</v>
      </c>
      <c r="T41" s="3">
        <v>0.10526315789473684</v>
      </c>
      <c r="U41">
        <v>2016</v>
      </c>
    </row>
    <row r="42" spans="1:21" x14ac:dyDescent="0.25">
      <c r="A42" t="s">
        <v>48</v>
      </c>
      <c r="B42" t="s">
        <v>36</v>
      </c>
      <c r="C42" t="s">
        <v>292</v>
      </c>
      <c r="D42" s="1">
        <v>7</v>
      </c>
      <c r="E42" s="1">
        <v>0</v>
      </c>
      <c r="F42" s="1">
        <v>1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4</v>
      </c>
      <c r="N42" s="1">
        <v>0</v>
      </c>
      <c r="O42" s="1">
        <v>0</v>
      </c>
      <c r="P42" s="9" t="e">
        <v>#DIV/0!</v>
      </c>
      <c r="Q42" s="1">
        <v>0</v>
      </c>
      <c r="R42" s="3">
        <v>0.14285714285714285</v>
      </c>
      <c r="S42" s="3">
        <v>0.14285714285714285</v>
      </c>
      <c r="T42" s="3">
        <v>0.14285714285714285</v>
      </c>
      <c r="U42">
        <v>2016</v>
      </c>
    </row>
    <row r="43" spans="1:21" x14ac:dyDescent="0.25">
      <c r="A43" t="s">
        <v>99</v>
      </c>
      <c r="B43" t="s">
        <v>106</v>
      </c>
      <c r="C43" t="s">
        <v>296</v>
      </c>
      <c r="D43" s="1">
        <v>3</v>
      </c>
      <c r="E43" s="1">
        <v>1</v>
      </c>
      <c r="F43" s="1">
        <v>1</v>
      </c>
      <c r="G43" s="1">
        <v>0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9" t="e">
        <v>#DIV/0!</v>
      </c>
      <c r="Q43" s="1">
        <v>0</v>
      </c>
      <c r="R43" s="3">
        <v>0.33333333333333331</v>
      </c>
      <c r="S43" s="3">
        <v>0.33333333333333331</v>
      </c>
      <c r="T43" s="3">
        <v>0.33333333333333331</v>
      </c>
      <c r="U43">
        <v>2016</v>
      </c>
    </row>
    <row r="44" spans="1:21" x14ac:dyDescent="0.25">
      <c r="A44" t="s">
        <v>12</v>
      </c>
      <c r="B44" t="s">
        <v>37</v>
      </c>
      <c r="C44" t="s">
        <v>297</v>
      </c>
      <c r="D44" s="1">
        <v>4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9" t="e">
        <v>#DIV/0!</v>
      </c>
      <c r="Q44" s="1">
        <v>1</v>
      </c>
      <c r="R44" s="3">
        <v>0.4</v>
      </c>
      <c r="S44" s="3">
        <v>0.25</v>
      </c>
      <c r="T44" s="3">
        <v>0.25</v>
      </c>
      <c r="U44">
        <v>2016</v>
      </c>
    </row>
    <row r="45" spans="1:21" x14ac:dyDescent="0.25">
      <c r="A45" t="s">
        <v>21</v>
      </c>
      <c r="B45" t="s">
        <v>45</v>
      </c>
      <c r="C45" t="s">
        <v>298</v>
      </c>
      <c r="D45" s="1">
        <v>2</v>
      </c>
      <c r="E45" s="1">
        <v>0</v>
      </c>
      <c r="F45" s="1">
        <v>1</v>
      </c>
      <c r="G45" s="1">
        <v>0</v>
      </c>
      <c r="H45" s="1">
        <v>0</v>
      </c>
      <c r="I45" s="1">
        <v>0</v>
      </c>
      <c r="J45" s="1">
        <v>1</v>
      </c>
      <c r="K45" s="1">
        <v>0</v>
      </c>
      <c r="L45" s="1">
        <v>0</v>
      </c>
      <c r="M45" s="1">
        <v>1</v>
      </c>
      <c r="N45" s="1">
        <v>0</v>
      </c>
      <c r="O45" s="1">
        <v>0</v>
      </c>
      <c r="P45" s="9" t="e">
        <v>#DIV/0!</v>
      </c>
      <c r="Q45" s="1">
        <v>0</v>
      </c>
      <c r="R45" s="3">
        <v>0.5</v>
      </c>
      <c r="S45" s="3">
        <v>0.5</v>
      </c>
      <c r="T45" s="3">
        <v>0.5</v>
      </c>
      <c r="U45">
        <v>2016</v>
      </c>
    </row>
    <row r="46" spans="1:21" x14ac:dyDescent="0.25">
      <c r="A46" t="s">
        <v>18</v>
      </c>
      <c r="B46" t="s">
        <v>43</v>
      </c>
      <c r="C46" t="s">
        <v>299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9" t="e">
        <v>#DIV/0!</v>
      </c>
      <c r="Q46" s="1">
        <v>0</v>
      </c>
      <c r="R46" s="3" t="e">
        <v>#DIV/0!</v>
      </c>
      <c r="S46" s="3" t="e">
        <v>#DIV/0!</v>
      </c>
      <c r="T46" s="3" t="e">
        <v>#DIV/0!</v>
      </c>
      <c r="U46">
        <v>2016</v>
      </c>
    </row>
    <row r="47" spans="1:21" x14ac:dyDescent="0.25">
      <c r="A47" t="s">
        <v>100</v>
      </c>
      <c r="B47" t="s">
        <v>28</v>
      </c>
      <c r="C47" t="s">
        <v>300</v>
      </c>
      <c r="D47" s="1">
        <v>2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1</v>
      </c>
      <c r="K47" s="1">
        <v>0</v>
      </c>
      <c r="L47" s="1">
        <v>0</v>
      </c>
      <c r="M47" s="1">
        <v>1</v>
      </c>
      <c r="N47" s="1">
        <v>0</v>
      </c>
      <c r="O47" s="1">
        <v>0</v>
      </c>
      <c r="P47" s="9" t="e">
        <v>#DIV/0!</v>
      </c>
      <c r="Q47" s="1">
        <v>0</v>
      </c>
      <c r="R47" s="3">
        <v>0</v>
      </c>
      <c r="S47" s="3">
        <v>0</v>
      </c>
      <c r="T47" s="3">
        <v>0</v>
      </c>
      <c r="U47">
        <v>2016</v>
      </c>
    </row>
    <row r="48" spans="1:21" x14ac:dyDescent="0.25">
      <c r="A48" t="s">
        <v>101</v>
      </c>
      <c r="B48" t="s">
        <v>107</v>
      </c>
      <c r="C48" t="s">
        <v>288</v>
      </c>
      <c r="D48" s="1">
        <v>2</v>
      </c>
      <c r="E48" s="1">
        <v>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  <c r="M48" s="1">
        <v>1</v>
      </c>
      <c r="N48" s="1">
        <v>0</v>
      </c>
      <c r="O48" s="1">
        <v>0</v>
      </c>
      <c r="P48" s="9" t="e">
        <v>#DIV/0!</v>
      </c>
      <c r="Q48" s="1">
        <v>0</v>
      </c>
      <c r="R48" s="3">
        <v>0.33333333333333331</v>
      </c>
      <c r="S48" s="3">
        <v>0</v>
      </c>
      <c r="T48" s="3">
        <v>0</v>
      </c>
      <c r="U48">
        <v>2016</v>
      </c>
    </row>
    <row r="49" spans="1:21" x14ac:dyDescent="0.25">
      <c r="A49" t="s">
        <v>102</v>
      </c>
      <c r="B49" t="s">
        <v>108</v>
      </c>
      <c r="C49" t="s">
        <v>301</v>
      </c>
      <c r="D49" s="1">
        <v>1</v>
      </c>
      <c r="E49" s="1">
        <v>3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9" t="e">
        <v>#DIV/0!</v>
      </c>
      <c r="Q49" s="1">
        <v>0</v>
      </c>
      <c r="R49" s="3">
        <v>0.5</v>
      </c>
      <c r="S49" s="3">
        <v>0</v>
      </c>
      <c r="T49" s="3">
        <v>0</v>
      </c>
      <c r="U49">
        <v>2016</v>
      </c>
    </row>
    <row r="50" spans="1:21" x14ac:dyDescent="0.25">
      <c r="A50" t="s">
        <v>103</v>
      </c>
      <c r="B50" t="s">
        <v>109</v>
      </c>
      <c r="C50" t="s">
        <v>302</v>
      </c>
      <c r="D50" s="1">
        <v>1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1</v>
      </c>
      <c r="N50" s="1">
        <v>0</v>
      </c>
      <c r="O50" s="1">
        <v>0</v>
      </c>
      <c r="P50" s="9" t="e">
        <v>#DIV/0!</v>
      </c>
      <c r="Q50" s="1">
        <v>0</v>
      </c>
      <c r="R50" s="3">
        <v>0</v>
      </c>
      <c r="S50" s="3">
        <v>0</v>
      </c>
      <c r="T50" s="3">
        <v>0</v>
      </c>
      <c r="U50">
        <v>2016</v>
      </c>
    </row>
    <row r="51" spans="1:21" x14ac:dyDescent="0.25">
      <c r="A51" t="s">
        <v>111</v>
      </c>
      <c r="B51" t="s">
        <v>105</v>
      </c>
      <c r="C51" t="s">
        <v>272</v>
      </c>
      <c r="D51">
        <v>107</v>
      </c>
      <c r="E51">
        <v>8</v>
      </c>
      <c r="F51">
        <v>47</v>
      </c>
      <c r="G51">
        <v>6</v>
      </c>
      <c r="H51">
        <v>1</v>
      </c>
      <c r="I51">
        <v>0</v>
      </c>
      <c r="J51">
        <v>23</v>
      </c>
      <c r="K51">
        <v>1</v>
      </c>
      <c r="L51">
        <v>40</v>
      </c>
      <c r="M51">
        <v>13</v>
      </c>
      <c r="N51">
        <v>4</v>
      </c>
      <c r="O51">
        <v>5</v>
      </c>
      <c r="P51">
        <v>0.8</v>
      </c>
      <c r="Q51">
        <v>5</v>
      </c>
      <c r="R51">
        <v>0.60526315789473684</v>
      </c>
      <c r="S51">
        <v>0.51401869158878499</v>
      </c>
      <c r="T51">
        <v>0.43925233644859812</v>
      </c>
      <c r="U51">
        <v>2015</v>
      </c>
    </row>
    <row r="52" spans="1:21" x14ac:dyDescent="0.25">
      <c r="A52" t="s">
        <v>92</v>
      </c>
      <c r="B52" t="s">
        <v>93</v>
      </c>
      <c r="C52" t="s">
        <v>280</v>
      </c>
      <c r="D52">
        <v>145</v>
      </c>
      <c r="E52">
        <v>31</v>
      </c>
      <c r="F52">
        <v>44</v>
      </c>
      <c r="G52">
        <v>2</v>
      </c>
      <c r="H52">
        <v>0</v>
      </c>
      <c r="I52">
        <v>0</v>
      </c>
      <c r="J52">
        <v>17</v>
      </c>
      <c r="K52">
        <v>1</v>
      </c>
      <c r="L52">
        <v>13</v>
      </c>
      <c r="M52">
        <v>15</v>
      </c>
      <c r="N52">
        <v>11</v>
      </c>
      <c r="O52">
        <v>14</v>
      </c>
      <c r="P52">
        <v>0.7857142857142857</v>
      </c>
      <c r="Q52">
        <v>6</v>
      </c>
      <c r="R52">
        <v>0.38414634146341464</v>
      </c>
      <c r="S52">
        <v>0.31724137931034485</v>
      </c>
      <c r="T52">
        <v>0.30344827586206896</v>
      </c>
      <c r="U52">
        <v>2015</v>
      </c>
    </row>
    <row r="53" spans="1:21" x14ac:dyDescent="0.25">
      <c r="A53" t="s">
        <v>0</v>
      </c>
      <c r="B53" t="s">
        <v>26</v>
      </c>
      <c r="C53" t="s">
        <v>275</v>
      </c>
      <c r="D53">
        <v>110</v>
      </c>
      <c r="E53">
        <v>11</v>
      </c>
      <c r="F53">
        <v>35</v>
      </c>
      <c r="G53">
        <v>10</v>
      </c>
      <c r="H53">
        <v>1</v>
      </c>
      <c r="I53">
        <v>1</v>
      </c>
      <c r="J53">
        <v>27</v>
      </c>
      <c r="K53">
        <v>3</v>
      </c>
      <c r="L53">
        <v>12</v>
      </c>
      <c r="M53">
        <v>5</v>
      </c>
      <c r="N53">
        <v>2</v>
      </c>
      <c r="O53">
        <v>4</v>
      </c>
      <c r="P53">
        <v>0.5</v>
      </c>
      <c r="Q53">
        <v>2</v>
      </c>
      <c r="R53">
        <v>0.39516129032258063</v>
      </c>
      <c r="S53">
        <v>0.45454545454545453</v>
      </c>
      <c r="T53">
        <v>0.31818181818181818</v>
      </c>
      <c r="U53">
        <v>2015</v>
      </c>
    </row>
    <row r="54" spans="1:21" x14ac:dyDescent="0.25">
      <c r="A54" t="s">
        <v>65</v>
      </c>
      <c r="B54" t="s">
        <v>66</v>
      </c>
      <c r="C54" t="s">
        <v>281</v>
      </c>
      <c r="D54">
        <v>103</v>
      </c>
      <c r="E54">
        <v>14</v>
      </c>
      <c r="F54">
        <v>34</v>
      </c>
      <c r="G54">
        <v>2</v>
      </c>
      <c r="H54">
        <v>0</v>
      </c>
      <c r="I54">
        <v>0</v>
      </c>
      <c r="J54">
        <v>16</v>
      </c>
      <c r="K54">
        <v>2</v>
      </c>
      <c r="L54">
        <v>17</v>
      </c>
      <c r="M54">
        <v>19</v>
      </c>
      <c r="N54">
        <v>5</v>
      </c>
      <c r="O54">
        <v>7</v>
      </c>
      <c r="P54">
        <v>0.7142857142857143</v>
      </c>
      <c r="Q54">
        <v>5</v>
      </c>
      <c r="R54">
        <v>0.44800000000000001</v>
      </c>
      <c r="S54">
        <v>0.34951456310679613</v>
      </c>
      <c r="T54">
        <v>0.3300970873786408</v>
      </c>
      <c r="U54">
        <v>2015</v>
      </c>
    </row>
    <row r="55" spans="1:21" x14ac:dyDescent="0.25">
      <c r="A55" t="s">
        <v>118</v>
      </c>
      <c r="B55" t="s">
        <v>119</v>
      </c>
      <c r="C55" t="s">
        <v>273</v>
      </c>
      <c r="D55">
        <v>107</v>
      </c>
      <c r="E55">
        <v>33</v>
      </c>
      <c r="F55">
        <v>33</v>
      </c>
      <c r="G55">
        <v>3</v>
      </c>
      <c r="H55">
        <v>0</v>
      </c>
      <c r="I55">
        <v>0</v>
      </c>
      <c r="J55">
        <v>12</v>
      </c>
      <c r="K55">
        <v>8</v>
      </c>
      <c r="L55">
        <v>34</v>
      </c>
      <c r="M55">
        <v>32</v>
      </c>
      <c r="N55">
        <v>23</v>
      </c>
      <c r="O55">
        <v>28</v>
      </c>
      <c r="P55">
        <v>0.8214285714285714</v>
      </c>
      <c r="Q55">
        <v>4</v>
      </c>
      <c r="R55">
        <v>0.48965517241379308</v>
      </c>
      <c r="S55">
        <v>0.3364485981308411</v>
      </c>
      <c r="T55">
        <v>0.30841121495327101</v>
      </c>
      <c r="U55">
        <v>2015</v>
      </c>
    </row>
    <row r="56" spans="1:21" x14ac:dyDescent="0.25">
      <c r="A56" t="s">
        <v>95</v>
      </c>
      <c r="B56" t="s">
        <v>96</v>
      </c>
      <c r="C56" t="s">
        <v>271</v>
      </c>
      <c r="D56">
        <v>90</v>
      </c>
      <c r="E56">
        <v>12</v>
      </c>
      <c r="F56">
        <v>24</v>
      </c>
      <c r="G56">
        <v>3</v>
      </c>
      <c r="H56">
        <v>0</v>
      </c>
      <c r="I56">
        <v>1</v>
      </c>
      <c r="J56">
        <v>22</v>
      </c>
      <c r="K56">
        <v>2</v>
      </c>
      <c r="L56">
        <v>9</v>
      </c>
      <c r="M56">
        <v>15</v>
      </c>
      <c r="N56">
        <v>2</v>
      </c>
      <c r="O56">
        <v>2</v>
      </c>
      <c r="P56">
        <v>1</v>
      </c>
      <c r="Q56">
        <v>1</v>
      </c>
      <c r="R56">
        <v>0.34</v>
      </c>
      <c r="S56">
        <v>0.33333333333333331</v>
      </c>
      <c r="T56">
        <v>0.26666666666666666</v>
      </c>
      <c r="U56">
        <v>2015</v>
      </c>
    </row>
    <row r="57" spans="1:21" x14ac:dyDescent="0.25">
      <c r="A57" t="s">
        <v>112</v>
      </c>
      <c r="B57" t="s">
        <v>120</v>
      </c>
      <c r="C57" t="s">
        <v>279</v>
      </c>
      <c r="D57">
        <v>94</v>
      </c>
      <c r="E57">
        <v>15</v>
      </c>
      <c r="F57">
        <v>23</v>
      </c>
      <c r="G57">
        <v>6</v>
      </c>
      <c r="H57">
        <v>2</v>
      </c>
      <c r="I57">
        <v>1</v>
      </c>
      <c r="J57">
        <v>17</v>
      </c>
      <c r="K57">
        <v>1</v>
      </c>
      <c r="L57">
        <v>13</v>
      </c>
      <c r="M57">
        <v>28</v>
      </c>
      <c r="N57">
        <v>18</v>
      </c>
      <c r="O57">
        <v>18</v>
      </c>
      <c r="P57">
        <v>1</v>
      </c>
      <c r="Q57">
        <v>4</v>
      </c>
      <c r="R57">
        <v>0.36036036036036034</v>
      </c>
      <c r="S57">
        <v>0.38297872340425532</v>
      </c>
      <c r="T57">
        <v>0.24468085106382978</v>
      </c>
      <c r="U57">
        <v>2015</v>
      </c>
    </row>
    <row r="58" spans="1:21" x14ac:dyDescent="0.25">
      <c r="A58" t="s">
        <v>94</v>
      </c>
      <c r="B58" t="s">
        <v>28</v>
      </c>
      <c r="C58" t="s">
        <v>277</v>
      </c>
      <c r="D58">
        <v>87</v>
      </c>
      <c r="E58">
        <v>13</v>
      </c>
      <c r="F58">
        <v>16</v>
      </c>
      <c r="G58">
        <v>1</v>
      </c>
      <c r="H58">
        <v>0</v>
      </c>
      <c r="I58">
        <v>0</v>
      </c>
      <c r="J58">
        <v>9</v>
      </c>
      <c r="K58">
        <v>6</v>
      </c>
      <c r="L58">
        <v>7</v>
      </c>
      <c r="M58">
        <v>20</v>
      </c>
      <c r="N58">
        <v>11</v>
      </c>
      <c r="O58">
        <v>12</v>
      </c>
      <c r="P58">
        <v>0.91666666666666663</v>
      </c>
      <c r="Q58">
        <v>0</v>
      </c>
      <c r="R58">
        <v>0.24468085106382978</v>
      </c>
      <c r="S58">
        <v>0.19540229885057472</v>
      </c>
      <c r="T58">
        <v>0.18390804597701149</v>
      </c>
      <c r="U58">
        <v>2015</v>
      </c>
    </row>
    <row r="59" spans="1:21" x14ac:dyDescent="0.25">
      <c r="A59" t="s">
        <v>6</v>
      </c>
      <c r="B59" t="s">
        <v>30</v>
      </c>
      <c r="C59" t="s">
        <v>282</v>
      </c>
      <c r="D59">
        <v>86</v>
      </c>
      <c r="E59">
        <v>14</v>
      </c>
      <c r="F59">
        <v>15</v>
      </c>
      <c r="G59">
        <v>6</v>
      </c>
      <c r="H59">
        <v>1</v>
      </c>
      <c r="I59">
        <v>0</v>
      </c>
      <c r="J59">
        <v>7</v>
      </c>
      <c r="K59">
        <v>2</v>
      </c>
      <c r="L59">
        <v>16</v>
      </c>
      <c r="M59">
        <v>31</v>
      </c>
      <c r="N59">
        <v>8</v>
      </c>
      <c r="O59">
        <v>11</v>
      </c>
      <c r="P59">
        <v>0.72727272727272729</v>
      </c>
      <c r="Q59">
        <v>6</v>
      </c>
      <c r="R59">
        <v>0.34259259259259262</v>
      </c>
      <c r="S59">
        <v>0.26744186046511625</v>
      </c>
      <c r="T59">
        <v>0.1744186046511628</v>
      </c>
      <c r="U59">
        <v>2015</v>
      </c>
    </row>
    <row r="60" spans="1:21" x14ac:dyDescent="0.25">
      <c r="A60" t="s">
        <v>3</v>
      </c>
      <c r="B60" t="s">
        <v>27</v>
      </c>
      <c r="C60" t="s">
        <v>283</v>
      </c>
      <c r="D60">
        <v>53</v>
      </c>
      <c r="E60">
        <v>6</v>
      </c>
      <c r="F60">
        <v>13</v>
      </c>
      <c r="G60">
        <v>1</v>
      </c>
      <c r="H60">
        <v>0</v>
      </c>
      <c r="I60">
        <v>0</v>
      </c>
      <c r="J60">
        <v>5</v>
      </c>
      <c r="K60">
        <v>3</v>
      </c>
      <c r="L60">
        <v>2</v>
      </c>
      <c r="M60">
        <v>4</v>
      </c>
      <c r="N60">
        <v>0</v>
      </c>
      <c r="O60">
        <v>0</v>
      </c>
      <c r="P60" t="e">
        <v>#DIV/0!</v>
      </c>
      <c r="Q60">
        <v>3</v>
      </c>
      <c r="R60">
        <v>0.31034482758620691</v>
      </c>
      <c r="S60">
        <v>0.26415094339622641</v>
      </c>
      <c r="T60">
        <v>0.24528301886792453</v>
      </c>
      <c r="U60">
        <v>2015</v>
      </c>
    </row>
    <row r="61" spans="1:21" x14ac:dyDescent="0.25">
      <c r="A61" t="s">
        <v>113</v>
      </c>
      <c r="B61" t="s">
        <v>47</v>
      </c>
      <c r="C61" t="s">
        <v>267</v>
      </c>
      <c r="D61">
        <v>27</v>
      </c>
      <c r="E61">
        <v>5</v>
      </c>
      <c r="F61">
        <v>4</v>
      </c>
      <c r="G61">
        <v>1</v>
      </c>
      <c r="H61">
        <v>0</v>
      </c>
      <c r="I61">
        <v>0</v>
      </c>
      <c r="J61">
        <v>3</v>
      </c>
      <c r="K61">
        <v>1</v>
      </c>
      <c r="L61">
        <v>3</v>
      </c>
      <c r="M61">
        <v>7</v>
      </c>
      <c r="N61">
        <v>3</v>
      </c>
      <c r="O61">
        <v>3</v>
      </c>
      <c r="P61">
        <v>1</v>
      </c>
      <c r="Q61">
        <v>1</v>
      </c>
      <c r="R61">
        <v>0.25806451612903225</v>
      </c>
      <c r="S61">
        <v>0.18518518518518517</v>
      </c>
      <c r="T61">
        <v>0.14814814814814814</v>
      </c>
      <c r="U61">
        <v>2015</v>
      </c>
    </row>
    <row r="62" spans="1:21" x14ac:dyDescent="0.25">
      <c r="A62" t="s">
        <v>97</v>
      </c>
      <c r="B62" t="s">
        <v>104</v>
      </c>
      <c r="C62" t="s">
        <v>284</v>
      </c>
      <c r="D62">
        <v>36</v>
      </c>
      <c r="E62">
        <v>6</v>
      </c>
      <c r="F62">
        <v>3</v>
      </c>
      <c r="G62">
        <v>0</v>
      </c>
      <c r="H62">
        <v>0</v>
      </c>
      <c r="I62">
        <v>0</v>
      </c>
      <c r="J62">
        <v>2</v>
      </c>
      <c r="K62">
        <v>0</v>
      </c>
      <c r="L62">
        <v>6</v>
      </c>
      <c r="M62">
        <v>13</v>
      </c>
      <c r="N62">
        <v>0</v>
      </c>
      <c r="O62">
        <v>0</v>
      </c>
      <c r="P62" t="e">
        <v>#DIV/0!</v>
      </c>
      <c r="Q62">
        <v>0</v>
      </c>
      <c r="R62">
        <v>0.21428571428571427</v>
      </c>
      <c r="S62">
        <v>8.3333333333333329E-2</v>
      </c>
      <c r="T62">
        <v>8.3333333333333329E-2</v>
      </c>
      <c r="U62">
        <v>2015</v>
      </c>
    </row>
    <row r="63" spans="1:21" x14ac:dyDescent="0.25">
      <c r="A63" t="s">
        <v>9</v>
      </c>
      <c r="B63" t="s">
        <v>33</v>
      </c>
      <c r="C63" t="s">
        <v>285</v>
      </c>
      <c r="D63">
        <v>18</v>
      </c>
      <c r="E63">
        <v>16</v>
      </c>
      <c r="F63">
        <v>3</v>
      </c>
      <c r="G63">
        <v>0</v>
      </c>
      <c r="H63">
        <v>1</v>
      </c>
      <c r="I63">
        <v>0</v>
      </c>
      <c r="J63">
        <v>0</v>
      </c>
      <c r="K63">
        <v>0</v>
      </c>
      <c r="L63">
        <v>6</v>
      </c>
      <c r="M63">
        <v>11</v>
      </c>
      <c r="N63">
        <v>12</v>
      </c>
      <c r="O63">
        <v>15</v>
      </c>
      <c r="P63">
        <v>0.8</v>
      </c>
      <c r="Q63">
        <v>0</v>
      </c>
      <c r="R63">
        <v>0.375</v>
      </c>
      <c r="S63">
        <v>0.27777777777777779</v>
      </c>
      <c r="T63">
        <v>0.16666666666666666</v>
      </c>
      <c r="U63">
        <v>2015</v>
      </c>
    </row>
    <row r="64" spans="1:21" x14ac:dyDescent="0.25">
      <c r="A64" t="s">
        <v>114</v>
      </c>
      <c r="B64" t="s">
        <v>121</v>
      </c>
      <c r="C64" t="s">
        <v>286</v>
      </c>
      <c r="D64">
        <v>4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2</v>
      </c>
      <c r="N64">
        <v>0</v>
      </c>
      <c r="O64">
        <v>0</v>
      </c>
      <c r="P64" t="e">
        <v>#DIV/0!</v>
      </c>
      <c r="Q64">
        <v>0</v>
      </c>
      <c r="R64">
        <v>0.25</v>
      </c>
      <c r="S64">
        <v>0.25</v>
      </c>
      <c r="T64">
        <v>0.25</v>
      </c>
      <c r="U64">
        <v>2015</v>
      </c>
    </row>
    <row r="65" spans="1:21" x14ac:dyDescent="0.25">
      <c r="A65" t="s">
        <v>115</v>
      </c>
      <c r="B65" t="s">
        <v>122</v>
      </c>
      <c r="C65" t="s">
        <v>278</v>
      </c>
      <c r="D65">
        <v>8</v>
      </c>
      <c r="E65">
        <v>3</v>
      </c>
      <c r="F65">
        <v>1</v>
      </c>
      <c r="G65">
        <v>0</v>
      </c>
      <c r="H65">
        <v>0</v>
      </c>
      <c r="I65">
        <v>0</v>
      </c>
      <c r="J65">
        <v>1</v>
      </c>
      <c r="K65">
        <v>1</v>
      </c>
      <c r="L65">
        <v>1</v>
      </c>
      <c r="M65">
        <v>4</v>
      </c>
      <c r="N65">
        <v>0</v>
      </c>
      <c r="O65">
        <v>0</v>
      </c>
      <c r="P65" t="e">
        <v>#DIV/0!</v>
      </c>
      <c r="Q65">
        <v>0</v>
      </c>
      <c r="R65">
        <v>0.22222222222222221</v>
      </c>
      <c r="S65">
        <v>0.125</v>
      </c>
      <c r="T65">
        <v>0.125</v>
      </c>
      <c r="U65">
        <v>2015</v>
      </c>
    </row>
    <row r="66" spans="1:21" x14ac:dyDescent="0.25">
      <c r="A66" t="s">
        <v>98</v>
      </c>
      <c r="B66" t="s">
        <v>105</v>
      </c>
      <c r="C66" t="s">
        <v>287</v>
      </c>
      <c r="D66">
        <v>6</v>
      </c>
      <c r="E66">
        <v>10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2</v>
      </c>
      <c r="M66">
        <v>3</v>
      </c>
      <c r="N66">
        <v>6</v>
      </c>
      <c r="O66">
        <v>7</v>
      </c>
      <c r="P66">
        <v>0.8571428571428571</v>
      </c>
      <c r="Q66">
        <v>0</v>
      </c>
      <c r="R66">
        <v>0.375</v>
      </c>
      <c r="S66">
        <v>0.16666666666666666</v>
      </c>
      <c r="T66">
        <v>0.16666666666666666</v>
      </c>
      <c r="U66">
        <v>2015</v>
      </c>
    </row>
    <row r="67" spans="1:21" x14ac:dyDescent="0.25">
      <c r="A67" t="s">
        <v>101</v>
      </c>
      <c r="B67" t="s">
        <v>107</v>
      </c>
      <c r="C67" t="s">
        <v>288</v>
      </c>
      <c r="D67">
        <v>3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2</v>
      </c>
      <c r="N67">
        <v>0</v>
      </c>
      <c r="O67">
        <v>0</v>
      </c>
      <c r="P67" t="e">
        <v>#DIV/0!</v>
      </c>
      <c r="Q67">
        <v>0</v>
      </c>
      <c r="R67">
        <v>0.33333333333333331</v>
      </c>
      <c r="S67">
        <v>0.33333333333333331</v>
      </c>
      <c r="T67">
        <v>0.33333333333333331</v>
      </c>
      <c r="U67">
        <v>2015</v>
      </c>
    </row>
    <row r="68" spans="1:21" x14ac:dyDescent="0.25">
      <c r="A68" t="s">
        <v>15</v>
      </c>
      <c r="B68" t="s">
        <v>40</v>
      </c>
      <c r="C68" t="s">
        <v>289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 t="e">
        <v>#DIV/0!</v>
      </c>
      <c r="Q68">
        <v>0</v>
      </c>
      <c r="R68" t="e">
        <v>#DIV/0!</v>
      </c>
      <c r="S68" t="e">
        <v>#DIV/0!</v>
      </c>
      <c r="T68" t="e">
        <v>#DIV/0!</v>
      </c>
      <c r="U68">
        <v>2015</v>
      </c>
    </row>
    <row r="69" spans="1:21" x14ac:dyDescent="0.25">
      <c r="A69" t="s">
        <v>116</v>
      </c>
      <c r="B69" t="s">
        <v>122</v>
      </c>
      <c r="C69" t="s">
        <v>290</v>
      </c>
      <c r="D69">
        <v>0</v>
      </c>
      <c r="E69">
        <v>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 t="e">
        <v>#DIV/0!</v>
      </c>
      <c r="Q69">
        <v>0</v>
      </c>
      <c r="R69" t="e">
        <v>#DIV/0!</v>
      </c>
      <c r="S69" t="e">
        <v>#DIV/0!</v>
      </c>
      <c r="T69" t="e">
        <v>#DIV/0!</v>
      </c>
      <c r="U69">
        <v>2015</v>
      </c>
    </row>
    <row r="70" spans="1:21" x14ac:dyDescent="0.25">
      <c r="A70" t="s">
        <v>117</v>
      </c>
      <c r="B70" t="s">
        <v>104</v>
      </c>
      <c r="C70" t="s">
        <v>291</v>
      </c>
      <c r="D70">
        <v>4</v>
      </c>
      <c r="E70">
        <v>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1</v>
      </c>
      <c r="N70">
        <v>0</v>
      </c>
      <c r="O70">
        <v>0</v>
      </c>
      <c r="P70" t="e">
        <v>#DIV/0!</v>
      </c>
      <c r="Q70">
        <v>0</v>
      </c>
      <c r="R70">
        <v>0.2</v>
      </c>
      <c r="S70">
        <v>0</v>
      </c>
      <c r="T70">
        <v>0</v>
      </c>
      <c r="U70">
        <v>2015</v>
      </c>
    </row>
    <row r="71" spans="1:21" x14ac:dyDescent="0.25">
      <c r="A71" t="s">
        <v>48</v>
      </c>
      <c r="B71" t="s">
        <v>36</v>
      </c>
      <c r="C71" t="s">
        <v>292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 t="e">
        <v>#DIV/0!</v>
      </c>
      <c r="Q71">
        <v>0</v>
      </c>
      <c r="R71" t="e">
        <v>#DIV/0!</v>
      </c>
      <c r="S71" t="e">
        <v>#DIV/0!</v>
      </c>
      <c r="T71" t="e">
        <v>#DIV/0!</v>
      </c>
      <c r="U71">
        <v>2015</v>
      </c>
    </row>
    <row r="72" spans="1:21" x14ac:dyDescent="0.25">
      <c r="A72" t="s">
        <v>95</v>
      </c>
      <c r="B72" t="s">
        <v>96</v>
      </c>
      <c r="C72" t="s">
        <v>271</v>
      </c>
      <c r="D72">
        <v>109</v>
      </c>
      <c r="E72">
        <v>13</v>
      </c>
      <c r="F72">
        <v>37</v>
      </c>
      <c r="G72">
        <v>5</v>
      </c>
      <c r="H72">
        <v>0</v>
      </c>
      <c r="I72">
        <v>1</v>
      </c>
      <c r="J72">
        <v>14</v>
      </c>
      <c r="K72">
        <v>1</v>
      </c>
      <c r="L72">
        <v>13</v>
      </c>
      <c r="M72">
        <v>15</v>
      </c>
      <c r="N72">
        <v>5</v>
      </c>
      <c r="O72">
        <v>5</v>
      </c>
      <c r="P72">
        <v>1</v>
      </c>
      <c r="Q72">
        <v>2</v>
      </c>
      <c r="R72">
        <v>0.41935483870967744</v>
      </c>
      <c r="S72">
        <v>0.41284403669724773</v>
      </c>
      <c r="T72">
        <v>0.33944954128440369</v>
      </c>
      <c r="U72">
        <v>2014</v>
      </c>
    </row>
    <row r="73" spans="1:21" x14ac:dyDescent="0.25">
      <c r="A73" t="s">
        <v>111</v>
      </c>
      <c r="B73" t="s">
        <v>105</v>
      </c>
      <c r="C73" t="s">
        <v>272</v>
      </c>
      <c r="D73">
        <v>110</v>
      </c>
      <c r="E73">
        <v>17</v>
      </c>
      <c r="F73">
        <v>31</v>
      </c>
      <c r="G73">
        <v>7</v>
      </c>
      <c r="H73">
        <v>0</v>
      </c>
      <c r="I73">
        <v>0</v>
      </c>
      <c r="J73">
        <v>12</v>
      </c>
      <c r="K73">
        <v>5</v>
      </c>
      <c r="L73">
        <v>18</v>
      </c>
      <c r="M73">
        <v>15</v>
      </c>
      <c r="N73">
        <v>2</v>
      </c>
      <c r="O73">
        <v>3</v>
      </c>
      <c r="P73">
        <v>0.66666666666666663</v>
      </c>
      <c r="Q73">
        <v>8</v>
      </c>
      <c r="R73">
        <v>0.41911764705882354</v>
      </c>
      <c r="S73">
        <v>0.34545454545454546</v>
      </c>
      <c r="T73">
        <v>0.2818181818181818</v>
      </c>
      <c r="U73">
        <v>2014</v>
      </c>
    </row>
    <row r="74" spans="1:21" x14ac:dyDescent="0.25">
      <c r="A74" t="s">
        <v>118</v>
      </c>
      <c r="B74" t="s">
        <v>119</v>
      </c>
      <c r="C74" t="s">
        <v>273</v>
      </c>
      <c r="D74">
        <v>105</v>
      </c>
      <c r="E74">
        <v>22</v>
      </c>
      <c r="F74">
        <v>27</v>
      </c>
      <c r="G74">
        <v>2</v>
      </c>
      <c r="H74">
        <v>0</v>
      </c>
      <c r="I74">
        <v>0</v>
      </c>
      <c r="J74">
        <v>8</v>
      </c>
      <c r="K74">
        <v>6</v>
      </c>
      <c r="L74">
        <v>24</v>
      </c>
      <c r="M74">
        <v>29</v>
      </c>
      <c r="N74">
        <v>13</v>
      </c>
      <c r="O74">
        <v>14</v>
      </c>
      <c r="P74">
        <v>0.9285714285714286</v>
      </c>
      <c r="Q74">
        <v>3</v>
      </c>
      <c r="R74">
        <v>0.40909090909090912</v>
      </c>
      <c r="S74">
        <v>0.27619047619047621</v>
      </c>
      <c r="T74">
        <v>0.25714285714285712</v>
      </c>
      <c r="U74">
        <v>2014</v>
      </c>
    </row>
    <row r="75" spans="1:21" x14ac:dyDescent="0.25">
      <c r="A75" t="s">
        <v>123</v>
      </c>
      <c r="B75" t="s">
        <v>109</v>
      </c>
      <c r="C75" t="s">
        <v>262</v>
      </c>
      <c r="D75">
        <v>112</v>
      </c>
      <c r="E75">
        <v>18</v>
      </c>
      <c r="F75">
        <v>25</v>
      </c>
      <c r="G75">
        <v>8</v>
      </c>
      <c r="H75">
        <v>1</v>
      </c>
      <c r="I75">
        <v>1</v>
      </c>
      <c r="J75">
        <v>22</v>
      </c>
      <c r="K75">
        <v>3</v>
      </c>
      <c r="L75">
        <v>10</v>
      </c>
      <c r="M75">
        <v>33</v>
      </c>
      <c r="N75">
        <v>2</v>
      </c>
      <c r="O75">
        <v>2</v>
      </c>
      <c r="P75">
        <v>1</v>
      </c>
      <c r="Q75">
        <v>2</v>
      </c>
      <c r="R75">
        <v>0.29838709677419356</v>
      </c>
      <c r="S75">
        <v>0.3392857142857143</v>
      </c>
      <c r="T75">
        <v>0.22321428571428573</v>
      </c>
      <c r="U75">
        <v>2014</v>
      </c>
    </row>
    <row r="76" spans="1:21" x14ac:dyDescent="0.25">
      <c r="A76" t="s">
        <v>124</v>
      </c>
      <c r="B76" t="s">
        <v>128</v>
      </c>
      <c r="C76" t="s">
        <v>274</v>
      </c>
      <c r="D76">
        <v>100</v>
      </c>
      <c r="E76">
        <v>14</v>
      </c>
      <c r="F76">
        <v>21</v>
      </c>
      <c r="G76">
        <v>5</v>
      </c>
      <c r="H76">
        <v>0</v>
      </c>
      <c r="I76">
        <v>0</v>
      </c>
      <c r="J76">
        <v>8</v>
      </c>
      <c r="K76">
        <v>1</v>
      </c>
      <c r="L76">
        <v>18</v>
      </c>
      <c r="M76">
        <v>26</v>
      </c>
      <c r="N76">
        <v>6</v>
      </c>
      <c r="O76">
        <v>6</v>
      </c>
      <c r="P76">
        <v>1</v>
      </c>
      <c r="Q76">
        <v>4</v>
      </c>
      <c r="R76">
        <v>0.35245901639344263</v>
      </c>
      <c r="S76">
        <v>0.26</v>
      </c>
      <c r="T76">
        <v>0.21</v>
      </c>
      <c r="U76">
        <v>2014</v>
      </c>
    </row>
    <row r="77" spans="1:21" x14ac:dyDescent="0.25">
      <c r="A77" t="s">
        <v>0</v>
      </c>
      <c r="B77" t="s">
        <v>26</v>
      </c>
      <c r="C77" t="s">
        <v>275</v>
      </c>
      <c r="D77">
        <v>95</v>
      </c>
      <c r="E77">
        <v>8</v>
      </c>
      <c r="F77">
        <v>21</v>
      </c>
      <c r="G77">
        <v>3</v>
      </c>
      <c r="H77">
        <v>0</v>
      </c>
      <c r="I77">
        <v>0</v>
      </c>
      <c r="J77">
        <v>12</v>
      </c>
      <c r="K77">
        <v>4</v>
      </c>
      <c r="L77">
        <v>5</v>
      </c>
      <c r="M77">
        <v>6</v>
      </c>
      <c r="N77">
        <v>0</v>
      </c>
      <c r="O77">
        <v>0</v>
      </c>
      <c r="P77" t="e">
        <v>#DIV/0!</v>
      </c>
      <c r="Q77">
        <v>2</v>
      </c>
      <c r="R77">
        <v>0.27450980392156865</v>
      </c>
      <c r="S77">
        <v>0.25263157894736843</v>
      </c>
      <c r="T77">
        <v>0.22105263157894736</v>
      </c>
      <c r="U77">
        <v>2014</v>
      </c>
    </row>
    <row r="78" spans="1:21" x14ac:dyDescent="0.25">
      <c r="A78" t="s">
        <v>125</v>
      </c>
      <c r="B78" t="s">
        <v>131</v>
      </c>
      <c r="C78" t="s">
        <v>266</v>
      </c>
      <c r="D78">
        <v>52</v>
      </c>
      <c r="E78">
        <v>2</v>
      </c>
      <c r="F78">
        <v>14</v>
      </c>
      <c r="G78">
        <v>2</v>
      </c>
      <c r="H78">
        <v>0</v>
      </c>
      <c r="I78">
        <v>0</v>
      </c>
      <c r="J78">
        <v>13</v>
      </c>
      <c r="K78">
        <v>3</v>
      </c>
      <c r="L78">
        <v>4</v>
      </c>
      <c r="M78">
        <v>18</v>
      </c>
      <c r="N78">
        <v>0</v>
      </c>
      <c r="O78">
        <v>0</v>
      </c>
      <c r="P78" t="e">
        <v>#DIV/0!</v>
      </c>
      <c r="Q78">
        <v>3</v>
      </c>
      <c r="R78">
        <v>0.3559322033898305</v>
      </c>
      <c r="S78">
        <v>0.30769230769230771</v>
      </c>
      <c r="T78">
        <v>0.26923076923076922</v>
      </c>
      <c r="U78">
        <v>2014</v>
      </c>
    </row>
    <row r="79" spans="1:21" x14ac:dyDescent="0.25">
      <c r="A79" t="s">
        <v>126</v>
      </c>
      <c r="B79" t="s">
        <v>129</v>
      </c>
      <c r="C79" t="s">
        <v>276</v>
      </c>
      <c r="D79">
        <v>101</v>
      </c>
      <c r="E79">
        <v>11</v>
      </c>
      <c r="F79">
        <v>13</v>
      </c>
      <c r="G79">
        <v>1</v>
      </c>
      <c r="H79">
        <v>0</v>
      </c>
      <c r="I79">
        <v>0</v>
      </c>
      <c r="J79">
        <v>11</v>
      </c>
      <c r="K79">
        <v>2</v>
      </c>
      <c r="L79">
        <v>8</v>
      </c>
      <c r="M79">
        <v>16</v>
      </c>
      <c r="N79">
        <v>3</v>
      </c>
      <c r="O79">
        <v>3</v>
      </c>
      <c r="P79">
        <v>1</v>
      </c>
      <c r="Q79">
        <v>0</v>
      </c>
      <c r="R79">
        <v>0.19266055045871561</v>
      </c>
      <c r="S79">
        <v>0.13861386138613863</v>
      </c>
      <c r="T79">
        <v>0.12871287128712872</v>
      </c>
      <c r="U79">
        <v>2014</v>
      </c>
    </row>
    <row r="80" spans="1:21" x14ac:dyDescent="0.25">
      <c r="A80" t="s">
        <v>94</v>
      </c>
      <c r="B80" t="s">
        <v>28</v>
      </c>
      <c r="C80" t="s">
        <v>277</v>
      </c>
      <c r="D80">
        <v>83</v>
      </c>
      <c r="E80">
        <v>6</v>
      </c>
      <c r="F80">
        <v>13</v>
      </c>
      <c r="G80">
        <v>0</v>
      </c>
      <c r="H80">
        <v>0</v>
      </c>
      <c r="I80">
        <v>0</v>
      </c>
      <c r="J80">
        <v>7</v>
      </c>
      <c r="K80">
        <v>3</v>
      </c>
      <c r="L80">
        <v>13</v>
      </c>
      <c r="M80">
        <v>19</v>
      </c>
      <c r="N80">
        <v>5</v>
      </c>
      <c r="O80">
        <v>6</v>
      </c>
      <c r="P80">
        <v>0.83333333333333337</v>
      </c>
      <c r="Q80">
        <v>1</v>
      </c>
      <c r="R80">
        <v>0.27835051546391754</v>
      </c>
      <c r="S80">
        <v>0.15662650602409639</v>
      </c>
      <c r="T80">
        <v>0.15662650602409639</v>
      </c>
      <c r="U80">
        <v>2014</v>
      </c>
    </row>
    <row r="81" spans="1:21" x14ac:dyDescent="0.25">
      <c r="A81" t="s">
        <v>113</v>
      </c>
      <c r="B81" t="s">
        <v>47</v>
      </c>
      <c r="C81" t="s">
        <v>267</v>
      </c>
      <c r="D81">
        <v>71</v>
      </c>
      <c r="E81">
        <v>9</v>
      </c>
      <c r="F81">
        <v>12</v>
      </c>
      <c r="G81">
        <v>0</v>
      </c>
      <c r="H81">
        <v>0</v>
      </c>
      <c r="I81">
        <v>0</v>
      </c>
      <c r="J81">
        <v>5</v>
      </c>
      <c r="K81">
        <v>4</v>
      </c>
      <c r="L81">
        <v>12</v>
      </c>
      <c r="M81">
        <v>12</v>
      </c>
      <c r="N81">
        <v>4</v>
      </c>
      <c r="O81">
        <v>6</v>
      </c>
      <c r="P81">
        <v>0.66666666666666663</v>
      </c>
      <c r="Q81">
        <v>8</v>
      </c>
      <c r="R81">
        <v>0.35164835164835168</v>
      </c>
      <c r="S81">
        <v>0.16901408450704225</v>
      </c>
      <c r="T81">
        <v>0.16901408450704225</v>
      </c>
      <c r="U81">
        <v>2014</v>
      </c>
    </row>
    <row r="82" spans="1:21" x14ac:dyDescent="0.25">
      <c r="A82" t="s">
        <v>115</v>
      </c>
      <c r="B82" t="s">
        <v>122</v>
      </c>
      <c r="C82" t="s">
        <v>278</v>
      </c>
      <c r="D82">
        <v>35</v>
      </c>
      <c r="E82">
        <v>8</v>
      </c>
      <c r="F82">
        <v>6</v>
      </c>
      <c r="G82">
        <v>1</v>
      </c>
      <c r="H82">
        <v>0</v>
      </c>
      <c r="I82">
        <v>0</v>
      </c>
      <c r="J82">
        <v>5</v>
      </c>
      <c r="K82">
        <v>0</v>
      </c>
      <c r="L82">
        <v>3</v>
      </c>
      <c r="M82">
        <v>7</v>
      </c>
      <c r="N82">
        <v>2</v>
      </c>
      <c r="O82">
        <v>2</v>
      </c>
      <c r="P82">
        <v>1</v>
      </c>
      <c r="Q82">
        <v>0</v>
      </c>
      <c r="R82">
        <v>0.23684210526315788</v>
      </c>
      <c r="S82">
        <v>0.2</v>
      </c>
      <c r="T82">
        <v>0.17142857142857143</v>
      </c>
      <c r="U82">
        <v>2014</v>
      </c>
    </row>
    <row r="83" spans="1:21" x14ac:dyDescent="0.25">
      <c r="A83" t="s">
        <v>112</v>
      </c>
      <c r="B83" t="s">
        <v>120</v>
      </c>
      <c r="C83" t="s">
        <v>279</v>
      </c>
      <c r="D83">
        <v>11</v>
      </c>
      <c r="E83">
        <v>4</v>
      </c>
      <c r="F83">
        <v>0</v>
      </c>
      <c r="G83">
        <v>0</v>
      </c>
      <c r="H83">
        <v>0</v>
      </c>
      <c r="I83">
        <v>0</v>
      </c>
      <c r="J83">
        <v>1</v>
      </c>
      <c r="K83">
        <v>1</v>
      </c>
      <c r="L83">
        <v>3</v>
      </c>
      <c r="M83">
        <v>8</v>
      </c>
      <c r="N83">
        <v>4</v>
      </c>
      <c r="O83">
        <v>4</v>
      </c>
      <c r="P83">
        <v>1</v>
      </c>
      <c r="Q83">
        <v>1</v>
      </c>
      <c r="R83">
        <v>0.26666666666666666</v>
      </c>
      <c r="S83">
        <v>0</v>
      </c>
      <c r="T83">
        <v>0</v>
      </c>
      <c r="U83">
        <v>2014</v>
      </c>
    </row>
    <row r="84" spans="1:21" x14ac:dyDescent="0.25">
      <c r="A84" t="s">
        <v>127</v>
      </c>
      <c r="B84" t="s">
        <v>130</v>
      </c>
      <c r="C84" t="s">
        <v>269</v>
      </c>
      <c r="D84">
        <v>5</v>
      </c>
      <c r="E84">
        <v>6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5</v>
      </c>
      <c r="N84">
        <v>2</v>
      </c>
      <c r="O84">
        <v>2</v>
      </c>
      <c r="P84">
        <v>1</v>
      </c>
      <c r="Q84">
        <v>0</v>
      </c>
      <c r="R84">
        <v>0.16666666666666666</v>
      </c>
      <c r="S84">
        <v>0</v>
      </c>
      <c r="T84">
        <v>0</v>
      </c>
      <c r="U84">
        <v>2014</v>
      </c>
    </row>
    <row r="85" spans="1:21" x14ac:dyDescent="0.25">
      <c r="A85" t="s">
        <v>133</v>
      </c>
      <c r="B85" t="s">
        <v>146</v>
      </c>
      <c r="C85" t="s">
        <v>251</v>
      </c>
      <c r="D85">
        <v>111</v>
      </c>
      <c r="E85">
        <v>32</v>
      </c>
      <c r="F85">
        <v>46</v>
      </c>
      <c r="G85">
        <v>11</v>
      </c>
      <c r="H85">
        <v>2</v>
      </c>
      <c r="I85">
        <v>1</v>
      </c>
      <c r="J85">
        <v>17</v>
      </c>
      <c r="K85">
        <v>3</v>
      </c>
      <c r="L85">
        <v>29</v>
      </c>
      <c r="M85">
        <v>9</v>
      </c>
      <c r="N85">
        <v>3</v>
      </c>
      <c r="O85">
        <v>5</v>
      </c>
      <c r="P85">
        <v>0.6</v>
      </c>
      <c r="Q85">
        <v>3</v>
      </c>
      <c r="R85">
        <v>0.54545454545454541</v>
      </c>
      <c r="S85">
        <v>0.57657657657657657</v>
      </c>
      <c r="T85">
        <v>0.4144144144144144</v>
      </c>
      <c r="U85">
        <v>2013</v>
      </c>
    </row>
    <row r="86" spans="1:21" x14ac:dyDescent="0.25">
      <c r="A86" t="s">
        <v>134</v>
      </c>
      <c r="B86" t="s">
        <v>42</v>
      </c>
      <c r="C86" t="s">
        <v>242</v>
      </c>
      <c r="D86">
        <v>135</v>
      </c>
      <c r="E86">
        <v>30</v>
      </c>
      <c r="F86">
        <v>45</v>
      </c>
      <c r="G86">
        <v>6</v>
      </c>
      <c r="H86">
        <v>1</v>
      </c>
      <c r="I86">
        <v>0</v>
      </c>
      <c r="J86">
        <v>23</v>
      </c>
      <c r="K86">
        <v>6</v>
      </c>
      <c r="L86">
        <v>10</v>
      </c>
      <c r="M86">
        <v>16</v>
      </c>
      <c r="N86">
        <v>23</v>
      </c>
      <c r="O86">
        <v>23</v>
      </c>
      <c r="P86">
        <v>1</v>
      </c>
      <c r="Q86">
        <v>1</v>
      </c>
      <c r="R86">
        <v>0.38356164383561642</v>
      </c>
      <c r="S86">
        <v>0.3925925925925926</v>
      </c>
      <c r="T86">
        <v>0.33333333333333331</v>
      </c>
      <c r="U86">
        <v>2013</v>
      </c>
    </row>
    <row r="87" spans="1:21" x14ac:dyDescent="0.25">
      <c r="A87" t="s">
        <v>135</v>
      </c>
      <c r="B87" t="s">
        <v>147</v>
      </c>
      <c r="C87" t="s">
        <v>243</v>
      </c>
      <c r="D87">
        <v>112</v>
      </c>
      <c r="E87">
        <v>24</v>
      </c>
      <c r="F87">
        <v>40</v>
      </c>
      <c r="G87">
        <v>10</v>
      </c>
      <c r="H87">
        <v>0</v>
      </c>
      <c r="I87">
        <v>1</v>
      </c>
      <c r="J87">
        <v>38</v>
      </c>
      <c r="K87">
        <v>3</v>
      </c>
      <c r="L87">
        <v>18</v>
      </c>
      <c r="M87">
        <v>9</v>
      </c>
      <c r="N87">
        <v>5</v>
      </c>
      <c r="O87">
        <v>5</v>
      </c>
      <c r="P87">
        <v>1</v>
      </c>
      <c r="Q87">
        <v>3</v>
      </c>
      <c r="R87">
        <v>0.45864661654135336</v>
      </c>
      <c r="S87">
        <v>0.4732142857142857</v>
      </c>
      <c r="T87">
        <v>0.35714285714285715</v>
      </c>
      <c r="U87">
        <v>2013</v>
      </c>
    </row>
    <row r="88" spans="1:21" x14ac:dyDescent="0.25">
      <c r="A88" t="s">
        <v>136</v>
      </c>
      <c r="B88" t="s">
        <v>148</v>
      </c>
      <c r="C88" t="s">
        <v>253</v>
      </c>
      <c r="D88">
        <v>115</v>
      </c>
      <c r="E88">
        <v>26</v>
      </c>
      <c r="F88">
        <v>36</v>
      </c>
      <c r="G88">
        <v>5</v>
      </c>
      <c r="H88">
        <v>0</v>
      </c>
      <c r="I88">
        <v>0</v>
      </c>
      <c r="J88">
        <v>15</v>
      </c>
      <c r="K88">
        <v>2</v>
      </c>
      <c r="L88">
        <v>23</v>
      </c>
      <c r="M88">
        <v>12</v>
      </c>
      <c r="N88">
        <v>1</v>
      </c>
      <c r="O88">
        <v>1</v>
      </c>
      <c r="P88">
        <v>1</v>
      </c>
      <c r="Q88">
        <v>1</v>
      </c>
      <c r="R88">
        <v>0.43165467625899279</v>
      </c>
      <c r="S88">
        <v>0.35652173913043478</v>
      </c>
      <c r="T88">
        <v>0.31304347826086959</v>
      </c>
      <c r="U88">
        <v>2013</v>
      </c>
    </row>
    <row r="89" spans="1:21" x14ac:dyDescent="0.25">
      <c r="A89" t="s">
        <v>137</v>
      </c>
      <c r="B89" t="s">
        <v>149</v>
      </c>
      <c r="C89" t="s">
        <v>261</v>
      </c>
      <c r="D89">
        <v>94</v>
      </c>
      <c r="E89">
        <v>18</v>
      </c>
      <c r="F89">
        <v>29</v>
      </c>
      <c r="G89">
        <v>3</v>
      </c>
      <c r="H89">
        <v>0</v>
      </c>
      <c r="I89">
        <v>0</v>
      </c>
      <c r="J89">
        <v>12</v>
      </c>
      <c r="K89">
        <v>5</v>
      </c>
      <c r="L89">
        <v>9</v>
      </c>
      <c r="M89">
        <v>16</v>
      </c>
      <c r="N89">
        <v>1</v>
      </c>
      <c r="O89">
        <v>1</v>
      </c>
      <c r="P89">
        <v>1</v>
      </c>
      <c r="Q89">
        <v>4</v>
      </c>
      <c r="R89">
        <v>0.3925233644859813</v>
      </c>
      <c r="S89">
        <v>0.34042553191489361</v>
      </c>
      <c r="T89">
        <v>0.30851063829787234</v>
      </c>
      <c r="U89">
        <v>2013</v>
      </c>
    </row>
    <row r="90" spans="1:21" x14ac:dyDescent="0.25">
      <c r="A90" t="s">
        <v>138</v>
      </c>
      <c r="B90" t="s">
        <v>128</v>
      </c>
      <c r="C90" t="s">
        <v>249</v>
      </c>
      <c r="D90">
        <v>106</v>
      </c>
      <c r="E90">
        <v>18</v>
      </c>
      <c r="F90">
        <v>26</v>
      </c>
      <c r="G90">
        <v>3</v>
      </c>
      <c r="H90">
        <v>0</v>
      </c>
      <c r="I90">
        <v>1</v>
      </c>
      <c r="J90">
        <v>19</v>
      </c>
      <c r="K90">
        <v>1</v>
      </c>
      <c r="L90">
        <v>16</v>
      </c>
      <c r="M90">
        <v>13</v>
      </c>
      <c r="N90">
        <v>0</v>
      </c>
      <c r="O90">
        <v>0</v>
      </c>
      <c r="P90" t="e">
        <v>#DIV/0!</v>
      </c>
      <c r="Q90">
        <v>0</v>
      </c>
      <c r="R90">
        <v>0.34426229508196721</v>
      </c>
      <c r="S90">
        <v>0.30188679245283018</v>
      </c>
      <c r="T90">
        <v>0.24528301886792453</v>
      </c>
      <c r="U90">
        <v>2013</v>
      </c>
    </row>
    <row r="91" spans="1:21" x14ac:dyDescent="0.25">
      <c r="A91" t="s">
        <v>139</v>
      </c>
      <c r="B91" t="s">
        <v>146</v>
      </c>
      <c r="C91" t="s">
        <v>258</v>
      </c>
      <c r="D91">
        <v>91</v>
      </c>
      <c r="E91">
        <v>12</v>
      </c>
      <c r="F91">
        <v>18</v>
      </c>
      <c r="G91">
        <v>3</v>
      </c>
      <c r="H91">
        <v>0</v>
      </c>
      <c r="I91">
        <v>0</v>
      </c>
      <c r="J91">
        <v>13</v>
      </c>
      <c r="K91">
        <v>2</v>
      </c>
      <c r="L91">
        <v>13</v>
      </c>
      <c r="M91">
        <v>23</v>
      </c>
      <c r="N91">
        <v>1</v>
      </c>
      <c r="O91">
        <v>1</v>
      </c>
      <c r="P91">
        <v>1</v>
      </c>
      <c r="Q91">
        <v>8</v>
      </c>
      <c r="R91">
        <v>0.3482142857142857</v>
      </c>
      <c r="S91">
        <v>0.23076923076923078</v>
      </c>
      <c r="T91">
        <v>0.19780219780219779</v>
      </c>
      <c r="U91">
        <v>2013</v>
      </c>
    </row>
    <row r="92" spans="1:21" x14ac:dyDescent="0.25">
      <c r="A92" t="s">
        <v>123</v>
      </c>
      <c r="B92" t="s">
        <v>109</v>
      </c>
      <c r="C92" t="s">
        <v>262</v>
      </c>
      <c r="D92">
        <v>75</v>
      </c>
      <c r="E92">
        <v>9</v>
      </c>
      <c r="F92">
        <v>18</v>
      </c>
      <c r="G92">
        <v>6</v>
      </c>
      <c r="H92">
        <v>0</v>
      </c>
      <c r="I92">
        <v>0</v>
      </c>
      <c r="J92">
        <v>9</v>
      </c>
      <c r="K92">
        <v>0</v>
      </c>
      <c r="L92">
        <v>3</v>
      </c>
      <c r="M92">
        <v>24</v>
      </c>
      <c r="N92">
        <v>2</v>
      </c>
      <c r="O92">
        <v>2</v>
      </c>
      <c r="P92">
        <v>1</v>
      </c>
      <c r="Q92">
        <v>1</v>
      </c>
      <c r="R92">
        <v>0.27848101265822783</v>
      </c>
      <c r="S92">
        <v>0.32</v>
      </c>
      <c r="T92">
        <v>0.24</v>
      </c>
      <c r="U92">
        <v>2013</v>
      </c>
    </row>
    <row r="93" spans="1:21" x14ac:dyDescent="0.25">
      <c r="A93" t="s">
        <v>140</v>
      </c>
      <c r="B93" t="s">
        <v>150</v>
      </c>
      <c r="C93" t="s">
        <v>257</v>
      </c>
      <c r="D93">
        <v>77</v>
      </c>
      <c r="E93">
        <v>13</v>
      </c>
      <c r="F93">
        <v>16</v>
      </c>
      <c r="G93">
        <v>3</v>
      </c>
      <c r="H93">
        <v>0</v>
      </c>
      <c r="I93">
        <v>0</v>
      </c>
      <c r="J93">
        <v>10</v>
      </c>
      <c r="K93">
        <v>2</v>
      </c>
      <c r="L93">
        <v>22</v>
      </c>
      <c r="M93">
        <v>15</v>
      </c>
      <c r="N93">
        <v>1</v>
      </c>
      <c r="O93">
        <v>1</v>
      </c>
      <c r="P93">
        <v>1</v>
      </c>
      <c r="Q93">
        <v>2</v>
      </c>
      <c r="R93">
        <v>0.39603960396039606</v>
      </c>
      <c r="S93">
        <v>0.24675324675324675</v>
      </c>
      <c r="T93">
        <v>0.20779220779220781</v>
      </c>
      <c r="U93">
        <v>2013</v>
      </c>
    </row>
    <row r="94" spans="1:21" x14ac:dyDescent="0.25">
      <c r="A94" t="s">
        <v>141</v>
      </c>
      <c r="B94" t="s">
        <v>40</v>
      </c>
      <c r="C94" t="s">
        <v>254</v>
      </c>
      <c r="D94">
        <v>48</v>
      </c>
      <c r="E94">
        <v>9</v>
      </c>
      <c r="F94">
        <v>13</v>
      </c>
      <c r="G94">
        <v>0</v>
      </c>
      <c r="H94">
        <v>0</v>
      </c>
      <c r="I94">
        <v>0</v>
      </c>
      <c r="J94">
        <v>5</v>
      </c>
      <c r="K94">
        <v>2</v>
      </c>
      <c r="L94">
        <v>7</v>
      </c>
      <c r="M94">
        <v>5</v>
      </c>
      <c r="N94">
        <v>1</v>
      </c>
      <c r="O94">
        <v>2</v>
      </c>
      <c r="P94">
        <v>0.5</v>
      </c>
      <c r="Q94">
        <v>0</v>
      </c>
      <c r="R94">
        <v>0.36363636363636365</v>
      </c>
      <c r="S94">
        <v>0.27083333333333331</v>
      </c>
      <c r="T94">
        <v>0.27083333333333331</v>
      </c>
      <c r="U94">
        <v>2013</v>
      </c>
    </row>
    <row r="95" spans="1:21" x14ac:dyDescent="0.25">
      <c r="A95" t="s">
        <v>142</v>
      </c>
      <c r="B95" t="s">
        <v>151</v>
      </c>
      <c r="C95" t="s">
        <v>265</v>
      </c>
      <c r="D95">
        <v>20</v>
      </c>
      <c r="E95">
        <v>5</v>
      </c>
      <c r="F95">
        <v>7</v>
      </c>
      <c r="G95">
        <v>1</v>
      </c>
      <c r="H95">
        <v>0</v>
      </c>
      <c r="I95">
        <v>0</v>
      </c>
      <c r="J95">
        <v>4</v>
      </c>
      <c r="K95">
        <v>0</v>
      </c>
      <c r="L95">
        <v>1</v>
      </c>
      <c r="M95">
        <v>5</v>
      </c>
      <c r="N95">
        <v>0</v>
      </c>
      <c r="O95">
        <v>0</v>
      </c>
      <c r="P95" t="e">
        <v>#DIV/0!</v>
      </c>
      <c r="Q95">
        <v>2</v>
      </c>
      <c r="R95">
        <v>0.43478260869565216</v>
      </c>
      <c r="S95">
        <v>0.4</v>
      </c>
      <c r="T95">
        <v>0.35</v>
      </c>
      <c r="U95">
        <v>2013</v>
      </c>
    </row>
    <row r="96" spans="1:21" x14ac:dyDescent="0.25">
      <c r="A96" t="s">
        <v>125</v>
      </c>
      <c r="B96" t="s">
        <v>131</v>
      </c>
      <c r="C96" t="s">
        <v>266</v>
      </c>
      <c r="D96">
        <v>14</v>
      </c>
      <c r="E96">
        <v>1</v>
      </c>
      <c r="F96">
        <v>2</v>
      </c>
      <c r="G96">
        <v>1</v>
      </c>
      <c r="H96">
        <v>0</v>
      </c>
      <c r="I96">
        <v>0</v>
      </c>
      <c r="J96">
        <v>2</v>
      </c>
      <c r="K96">
        <v>0</v>
      </c>
      <c r="L96">
        <v>1</v>
      </c>
      <c r="M96">
        <v>4</v>
      </c>
      <c r="N96">
        <v>0</v>
      </c>
      <c r="O96">
        <v>0</v>
      </c>
      <c r="P96" t="e">
        <v>#DIV/0!</v>
      </c>
      <c r="Q96">
        <v>0</v>
      </c>
      <c r="R96">
        <v>0.2</v>
      </c>
      <c r="S96">
        <v>0.21428571428571427</v>
      </c>
      <c r="T96">
        <v>0.14285714285714285</v>
      </c>
      <c r="U96">
        <v>2013</v>
      </c>
    </row>
    <row r="97" spans="1:21" x14ac:dyDescent="0.25">
      <c r="A97" t="s">
        <v>143</v>
      </c>
      <c r="B97" t="s">
        <v>152</v>
      </c>
      <c r="C97" t="s">
        <v>263</v>
      </c>
      <c r="D97">
        <v>7</v>
      </c>
      <c r="E97">
        <v>0</v>
      </c>
      <c r="F97">
        <v>0</v>
      </c>
      <c r="G97">
        <v>0</v>
      </c>
      <c r="H97">
        <v>0</v>
      </c>
      <c r="I97">
        <v>0</v>
      </c>
      <c r="J97">
        <v>1</v>
      </c>
      <c r="K97">
        <v>1</v>
      </c>
      <c r="L97">
        <v>0</v>
      </c>
      <c r="M97">
        <v>2</v>
      </c>
      <c r="N97">
        <v>0</v>
      </c>
      <c r="O97">
        <v>0</v>
      </c>
      <c r="P97" t="e">
        <v>#DIV/0!</v>
      </c>
      <c r="Q97">
        <v>0</v>
      </c>
      <c r="R97">
        <v>0</v>
      </c>
      <c r="S97">
        <v>0</v>
      </c>
      <c r="T97">
        <v>0</v>
      </c>
      <c r="U97">
        <v>2013</v>
      </c>
    </row>
    <row r="98" spans="1:21" x14ac:dyDescent="0.25">
      <c r="A98" t="s">
        <v>113</v>
      </c>
      <c r="B98" t="s">
        <v>47</v>
      </c>
      <c r="C98" t="s">
        <v>267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 t="e">
        <v>#DIV/0!</v>
      </c>
      <c r="Q98">
        <v>0</v>
      </c>
      <c r="R98" t="e">
        <v>#DIV/0!</v>
      </c>
      <c r="S98" t="e">
        <v>#DIV/0!</v>
      </c>
      <c r="T98" t="e">
        <v>#DIV/0!</v>
      </c>
      <c r="U98">
        <v>2013</v>
      </c>
    </row>
    <row r="99" spans="1:21" x14ac:dyDescent="0.25">
      <c r="A99" t="s">
        <v>144</v>
      </c>
      <c r="B99" t="s">
        <v>153</v>
      </c>
      <c r="C99" t="s">
        <v>268</v>
      </c>
      <c r="D99">
        <v>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 t="e">
        <v>#DIV/0!</v>
      </c>
      <c r="Q99">
        <v>0</v>
      </c>
      <c r="R99">
        <v>0</v>
      </c>
      <c r="S99">
        <v>0</v>
      </c>
      <c r="T99">
        <v>0</v>
      </c>
      <c r="U99">
        <v>2013</v>
      </c>
    </row>
    <row r="100" spans="1:21" x14ac:dyDescent="0.25">
      <c r="A100" t="s">
        <v>127</v>
      </c>
      <c r="B100" t="s">
        <v>130</v>
      </c>
      <c r="C100" t="s">
        <v>269</v>
      </c>
      <c r="D100">
        <v>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1</v>
      </c>
      <c r="N100">
        <v>0</v>
      </c>
      <c r="O100">
        <v>0</v>
      </c>
      <c r="P100" t="e">
        <v>#DIV/0!</v>
      </c>
      <c r="Q100">
        <v>0</v>
      </c>
      <c r="R100">
        <v>0.33333333333333331</v>
      </c>
      <c r="S100">
        <v>0</v>
      </c>
      <c r="T100">
        <v>0</v>
      </c>
      <c r="U100">
        <v>2013</v>
      </c>
    </row>
    <row r="101" spans="1:21" x14ac:dyDescent="0.25">
      <c r="A101" t="s">
        <v>145</v>
      </c>
      <c r="B101" t="s">
        <v>42</v>
      </c>
      <c r="C101" t="s">
        <v>270</v>
      </c>
      <c r="D101">
        <v>5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1</v>
      </c>
      <c r="N101">
        <v>0</v>
      </c>
      <c r="O101">
        <v>0</v>
      </c>
      <c r="P101" t="e">
        <v>#DIV/0!</v>
      </c>
      <c r="Q101">
        <v>1</v>
      </c>
      <c r="R101">
        <v>0.2857142857142857</v>
      </c>
      <c r="S101">
        <v>0</v>
      </c>
      <c r="T101">
        <v>0</v>
      </c>
      <c r="U101">
        <v>2013</v>
      </c>
    </row>
    <row r="102" spans="1:21" x14ac:dyDescent="0.25">
      <c r="A102" t="s">
        <v>135</v>
      </c>
      <c r="B102" t="s">
        <v>147</v>
      </c>
      <c r="C102" t="s">
        <v>243</v>
      </c>
      <c r="D102">
        <v>122</v>
      </c>
      <c r="E102">
        <v>38</v>
      </c>
      <c r="F102">
        <v>57</v>
      </c>
      <c r="G102">
        <v>16</v>
      </c>
      <c r="H102">
        <v>2</v>
      </c>
      <c r="I102">
        <v>5</v>
      </c>
      <c r="J102">
        <v>38</v>
      </c>
      <c r="K102">
        <v>3</v>
      </c>
      <c r="L102">
        <v>12</v>
      </c>
      <c r="M102">
        <v>10</v>
      </c>
      <c r="N102">
        <v>5</v>
      </c>
      <c r="O102">
        <v>5</v>
      </c>
      <c r="P102">
        <v>1</v>
      </c>
      <c r="Q102">
        <v>10</v>
      </c>
      <c r="R102">
        <v>0.54861111111111116</v>
      </c>
      <c r="S102">
        <v>0.75409836065573765</v>
      </c>
      <c r="T102">
        <v>0.46721311475409838</v>
      </c>
      <c r="U102">
        <v>2012</v>
      </c>
    </row>
    <row r="103" spans="1:21" x14ac:dyDescent="0.25">
      <c r="A103" t="s">
        <v>155</v>
      </c>
      <c r="B103" t="s">
        <v>120</v>
      </c>
      <c r="C103" t="s">
        <v>245</v>
      </c>
      <c r="D103">
        <v>121</v>
      </c>
      <c r="E103">
        <v>43</v>
      </c>
      <c r="F103">
        <v>50</v>
      </c>
      <c r="G103">
        <v>6</v>
      </c>
      <c r="H103">
        <v>5</v>
      </c>
      <c r="I103">
        <v>2</v>
      </c>
      <c r="J103">
        <v>35</v>
      </c>
      <c r="K103">
        <v>6</v>
      </c>
      <c r="L103">
        <v>24</v>
      </c>
      <c r="M103">
        <v>26</v>
      </c>
      <c r="N103">
        <v>19</v>
      </c>
      <c r="O103">
        <v>22</v>
      </c>
      <c r="P103">
        <v>0.86363636363636365</v>
      </c>
      <c r="Q103">
        <v>2</v>
      </c>
      <c r="R103">
        <v>0.51700680272108845</v>
      </c>
      <c r="S103">
        <v>0.5950413223140496</v>
      </c>
      <c r="T103">
        <v>0.41322314049586778</v>
      </c>
      <c r="U103">
        <v>2012</v>
      </c>
    </row>
    <row r="104" spans="1:21" x14ac:dyDescent="0.25">
      <c r="A104" t="s">
        <v>141</v>
      </c>
      <c r="B104" t="s">
        <v>40</v>
      </c>
      <c r="C104" t="s">
        <v>254</v>
      </c>
      <c r="D104">
        <v>133</v>
      </c>
      <c r="E104">
        <v>43</v>
      </c>
      <c r="F104">
        <v>47</v>
      </c>
      <c r="G104">
        <v>16</v>
      </c>
      <c r="H104">
        <v>1</v>
      </c>
      <c r="I104">
        <v>0</v>
      </c>
      <c r="J104">
        <v>19</v>
      </c>
      <c r="K104">
        <v>0</v>
      </c>
      <c r="L104">
        <v>25</v>
      </c>
      <c r="M104">
        <v>20</v>
      </c>
      <c r="N104">
        <v>6</v>
      </c>
      <c r="O104">
        <v>8</v>
      </c>
      <c r="P104">
        <v>0.75</v>
      </c>
      <c r="Q104">
        <v>4</v>
      </c>
      <c r="R104">
        <v>0.46913580246913578</v>
      </c>
      <c r="S104">
        <v>0.48872180451127817</v>
      </c>
      <c r="T104">
        <v>0.35338345864661652</v>
      </c>
      <c r="U104">
        <v>2012</v>
      </c>
    </row>
    <row r="105" spans="1:21" x14ac:dyDescent="0.25">
      <c r="A105" t="s">
        <v>133</v>
      </c>
      <c r="B105" t="s">
        <v>146</v>
      </c>
      <c r="C105" t="s">
        <v>251</v>
      </c>
      <c r="D105">
        <v>133</v>
      </c>
      <c r="E105">
        <v>37</v>
      </c>
      <c r="F105">
        <v>44</v>
      </c>
      <c r="G105">
        <v>13</v>
      </c>
      <c r="H105">
        <v>0</v>
      </c>
      <c r="I105">
        <v>2</v>
      </c>
      <c r="J105">
        <v>29</v>
      </c>
      <c r="K105">
        <v>2</v>
      </c>
      <c r="L105">
        <v>14</v>
      </c>
      <c r="M105">
        <v>16</v>
      </c>
      <c r="N105">
        <v>1</v>
      </c>
      <c r="O105">
        <v>1</v>
      </c>
      <c r="P105">
        <v>1</v>
      </c>
      <c r="Q105">
        <v>7</v>
      </c>
      <c r="R105">
        <v>0.42207792207792205</v>
      </c>
      <c r="S105">
        <v>0.47368421052631576</v>
      </c>
      <c r="T105">
        <v>0.33082706766917291</v>
      </c>
      <c r="U105">
        <v>2012</v>
      </c>
    </row>
    <row r="106" spans="1:21" x14ac:dyDescent="0.25">
      <c r="A106" t="s">
        <v>134</v>
      </c>
      <c r="B106" t="s">
        <v>42</v>
      </c>
      <c r="C106" t="s">
        <v>242</v>
      </c>
      <c r="D106">
        <v>95</v>
      </c>
      <c r="E106">
        <v>24</v>
      </c>
      <c r="F106">
        <v>38</v>
      </c>
      <c r="G106">
        <v>10</v>
      </c>
      <c r="H106">
        <v>2</v>
      </c>
      <c r="I106">
        <v>2</v>
      </c>
      <c r="J106">
        <v>27</v>
      </c>
      <c r="K106">
        <v>3</v>
      </c>
      <c r="L106">
        <v>17</v>
      </c>
      <c r="M106">
        <v>14</v>
      </c>
      <c r="N106">
        <v>7</v>
      </c>
      <c r="O106">
        <v>8</v>
      </c>
      <c r="P106">
        <v>0.875</v>
      </c>
      <c r="Q106">
        <v>1</v>
      </c>
      <c r="R106">
        <v>0.49557522123893805</v>
      </c>
      <c r="S106">
        <v>0.61052631578947369</v>
      </c>
      <c r="T106">
        <v>0.4</v>
      </c>
      <c r="U106">
        <v>2012</v>
      </c>
    </row>
    <row r="107" spans="1:21" x14ac:dyDescent="0.25">
      <c r="A107" t="s">
        <v>136</v>
      </c>
      <c r="B107" t="s">
        <v>148</v>
      </c>
      <c r="C107" t="s">
        <v>253</v>
      </c>
      <c r="D107">
        <v>112</v>
      </c>
      <c r="E107">
        <v>20</v>
      </c>
      <c r="F107">
        <v>31</v>
      </c>
      <c r="G107">
        <v>9</v>
      </c>
      <c r="H107">
        <v>0</v>
      </c>
      <c r="I107">
        <v>0</v>
      </c>
      <c r="J107">
        <v>21</v>
      </c>
      <c r="K107">
        <v>3</v>
      </c>
      <c r="L107">
        <v>15</v>
      </c>
      <c r="M107">
        <v>35</v>
      </c>
      <c r="N107">
        <v>2</v>
      </c>
      <c r="O107">
        <v>3</v>
      </c>
      <c r="P107">
        <v>0.66666666666666663</v>
      </c>
      <c r="Q107">
        <v>2</v>
      </c>
      <c r="R107">
        <v>0.37209302325581395</v>
      </c>
      <c r="S107">
        <v>0.35714285714285715</v>
      </c>
      <c r="T107">
        <v>0.2767857142857143</v>
      </c>
      <c r="U107">
        <v>2012</v>
      </c>
    </row>
    <row r="108" spans="1:21" x14ac:dyDescent="0.25">
      <c r="A108" t="s">
        <v>140</v>
      </c>
      <c r="B108" t="s">
        <v>150</v>
      </c>
      <c r="C108" t="s">
        <v>257</v>
      </c>
      <c r="D108">
        <v>86</v>
      </c>
      <c r="E108">
        <v>11</v>
      </c>
      <c r="F108">
        <v>22</v>
      </c>
      <c r="G108">
        <v>5</v>
      </c>
      <c r="H108">
        <v>0</v>
      </c>
      <c r="I108">
        <v>0</v>
      </c>
      <c r="J108">
        <v>16</v>
      </c>
      <c r="K108">
        <v>2</v>
      </c>
      <c r="L108">
        <v>18</v>
      </c>
      <c r="M108">
        <v>28</v>
      </c>
      <c r="N108">
        <v>2</v>
      </c>
      <c r="O108">
        <v>2</v>
      </c>
      <c r="P108">
        <v>1</v>
      </c>
      <c r="Q108">
        <v>2</v>
      </c>
      <c r="R108">
        <v>0.39622641509433965</v>
      </c>
      <c r="S108">
        <v>0.31395348837209303</v>
      </c>
      <c r="T108">
        <v>0.2558139534883721</v>
      </c>
      <c r="U108">
        <v>2012</v>
      </c>
    </row>
    <row r="109" spans="1:21" x14ac:dyDescent="0.25">
      <c r="A109" t="s">
        <v>139</v>
      </c>
      <c r="B109" t="s">
        <v>146</v>
      </c>
      <c r="C109" t="s">
        <v>258</v>
      </c>
      <c r="D109">
        <v>86</v>
      </c>
      <c r="E109">
        <v>14</v>
      </c>
      <c r="F109">
        <v>21</v>
      </c>
      <c r="G109">
        <v>3</v>
      </c>
      <c r="H109">
        <v>0</v>
      </c>
      <c r="I109">
        <v>0</v>
      </c>
      <c r="J109">
        <v>16</v>
      </c>
      <c r="K109">
        <v>1</v>
      </c>
      <c r="L109">
        <v>3</v>
      </c>
      <c r="M109">
        <v>22</v>
      </c>
      <c r="N109">
        <v>0</v>
      </c>
      <c r="O109">
        <v>0</v>
      </c>
      <c r="P109" t="e">
        <v>#DIV/0!</v>
      </c>
      <c r="Q109">
        <v>3</v>
      </c>
      <c r="R109">
        <v>0.29347826086956524</v>
      </c>
      <c r="S109">
        <v>0.27906976744186046</v>
      </c>
      <c r="T109">
        <v>0.2441860465116279</v>
      </c>
      <c r="U109">
        <v>2012</v>
      </c>
    </row>
    <row r="110" spans="1:21" x14ac:dyDescent="0.25">
      <c r="A110" t="s">
        <v>138</v>
      </c>
      <c r="B110" t="s">
        <v>128</v>
      </c>
      <c r="C110" t="s">
        <v>249</v>
      </c>
      <c r="D110">
        <v>76</v>
      </c>
      <c r="E110">
        <v>16</v>
      </c>
      <c r="F110">
        <v>20</v>
      </c>
      <c r="G110">
        <v>3</v>
      </c>
      <c r="H110">
        <v>0</v>
      </c>
      <c r="I110">
        <v>1</v>
      </c>
      <c r="J110">
        <v>17</v>
      </c>
      <c r="K110">
        <v>2</v>
      </c>
      <c r="L110">
        <v>12</v>
      </c>
      <c r="M110">
        <v>14</v>
      </c>
      <c r="N110">
        <v>3</v>
      </c>
      <c r="O110">
        <v>4</v>
      </c>
      <c r="P110">
        <v>0.75</v>
      </c>
      <c r="Q110">
        <v>0</v>
      </c>
      <c r="R110">
        <v>0.36363636363636365</v>
      </c>
      <c r="S110">
        <v>0.34210526315789475</v>
      </c>
      <c r="T110">
        <v>0.26315789473684209</v>
      </c>
      <c r="U110">
        <v>2012</v>
      </c>
    </row>
    <row r="111" spans="1:21" x14ac:dyDescent="0.25">
      <c r="A111" t="s">
        <v>156</v>
      </c>
      <c r="B111" t="s">
        <v>174</v>
      </c>
      <c r="C111" t="s">
        <v>259</v>
      </c>
      <c r="D111">
        <v>57</v>
      </c>
      <c r="E111">
        <v>15</v>
      </c>
      <c r="F111">
        <v>15</v>
      </c>
      <c r="G111">
        <v>0</v>
      </c>
      <c r="H111">
        <v>0</v>
      </c>
      <c r="I111">
        <v>0</v>
      </c>
      <c r="J111">
        <v>6</v>
      </c>
      <c r="K111">
        <v>1</v>
      </c>
      <c r="L111">
        <v>11</v>
      </c>
      <c r="M111">
        <v>17</v>
      </c>
      <c r="N111">
        <v>1</v>
      </c>
      <c r="O111">
        <v>1</v>
      </c>
      <c r="P111">
        <v>1</v>
      </c>
      <c r="Q111">
        <v>1</v>
      </c>
      <c r="R111">
        <v>0.39130434782608697</v>
      </c>
      <c r="S111">
        <v>0.26315789473684209</v>
      </c>
      <c r="T111">
        <v>0.26315789473684209</v>
      </c>
      <c r="U111">
        <v>2012</v>
      </c>
    </row>
    <row r="112" spans="1:21" x14ac:dyDescent="0.25">
      <c r="A112" t="s">
        <v>157</v>
      </c>
      <c r="B112" t="s">
        <v>10</v>
      </c>
      <c r="C112" t="s">
        <v>260</v>
      </c>
      <c r="D112">
        <v>26</v>
      </c>
      <c r="E112">
        <v>0</v>
      </c>
      <c r="F112">
        <v>4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3</v>
      </c>
      <c r="M112">
        <v>7</v>
      </c>
      <c r="N112">
        <v>0</v>
      </c>
      <c r="O112">
        <v>0</v>
      </c>
      <c r="P112" t="e">
        <v>#DIV/0!</v>
      </c>
      <c r="Q112">
        <v>1</v>
      </c>
      <c r="R112">
        <v>0.26666666666666666</v>
      </c>
      <c r="S112">
        <v>0.15384615384615385</v>
      </c>
      <c r="T112">
        <v>0.15384615384615385</v>
      </c>
      <c r="U112">
        <v>2012</v>
      </c>
    </row>
    <row r="113" spans="1:21" x14ac:dyDescent="0.25">
      <c r="A113" t="s">
        <v>137</v>
      </c>
      <c r="B113" t="s">
        <v>149</v>
      </c>
      <c r="C113" t="s">
        <v>261</v>
      </c>
      <c r="D113">
        <v>16</v>
      </c>
      <c r="E113">
        <v>10</v>
      </c>
      <c r="F113">
        <v>3</v>
      </c>
      <c r="G113">
        <v>0</v>
      </c>
      <c r="H113">
        <v>0</v>
      </c>
      <c r="I113">
        <v>0</v>
      </c>
      <c r="J113">
        <v>3</v>
      </c>
      <c r="K113">
        <v>1</v>
      </c>
      <c r="L113">
        <v>4</v>
      </c>
      <c r="M113">
        <v>8</v>
      </c>
      <c r="N113">
        <v>1</v>
      </c>
      <c r="O113">
        <v>2</v>
      </c>
      <c r="P113">
        <v>0.5</v>
      </c>
      <c r="Q113">
        <v>0</v>
      </c>
      <c r="R113">
        <v>0.35</v>
      </c>
      <c r="S113">
        <v>0.1875</v>
      </c>
      <c r="T113">
        <v>0.1875</v>
      </c>
      <c r="U113">
        <v>2012</v>
      </c>
    </row>
    <row r="114" spans="1:21" x14ac:dyDescent="0.25">
      <c r="A114" t="s">
        <v>123</v>
      </c>
      <c r="B114" t="s">
        <v>109</v>
      </c>
      <c r="C114" t="s">
        <v>262</v>
      </c>
      <c r="D114">
        <v>9</v>
      </c>
      <c r="E114">
        <v>2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4</v>
      </c>
      <c r="N114">
        <v>0</v>
      </c>
      <c r="O114">
        <v>0</v>
      </c>
      <c r="P114" t="e">
        <v>#DIV/0!</v>
      </c>
      <c r="Q114">
        <v>0</v>
      </c>
      <c r="R114">
        <v>0.1111111111111111</v>
      </c>
      <c r="S114">
        <v>0.1111111111111111</v>
      </c>
      <c r="T114">
        <v>0.1111111111111111</v>
      </c>
      <c r="U114">
        <v>2012</v>
      </c>
    </row>
    <row r="115" spans="1:21" x14ac:dyDescent="0.25">
      <c r="A115" t="s">
        <v>143</v>
      </c>
      <c r="B115" t="s">
        <v>152</v>
      </c>
      <c r="C115" t="s">
        <v>263</v>
      </c>
      <c r="D115">
        <v>4</v>
      </c>
      <c r="E115">
        <v>4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0</v>
      </c>
      <c r="P115" t="e">
        <v>#DIV/0!</v>
      </c>
      <c r="Q115">
        <v>0</v>
      </c>
      <c r="R115">
        <v>0.2</v>
      </c>
      <c r="S115">
        <v>0</v>
      </c>
      <c r="T115">
        <v>0</v>
      </c>
      <c r="U115">
        <v>2012</v>
      </c>
    </row>
    <row r="116" spans="1:21" x14ac:dyDescent="0.25">
      <c r="A116" t="s">
        <v>158</v>
      </c>
      <c r="B116" t="s">
        <v>175</v>
      </c>
      <c r="C116" t="s">
        <v>264</v>
      </c>
      <c r="D116">
        <v>4</v>
      </c>
      <c r="E116">
        <v>2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0</v>
      </c>
      <c r="L116">
        <v>2</v>
      </c>
      <c r="M116">
        <v>1</v>
      </c>
      <c r="N116">
        <v>0</v>
      </c>
      <c r="O116">
        <v>0</v>
      </c>
      <c r="P116" t="e">
        <v>#DIV/0!</v>
      </c>
      <c r="Q116">
        <v>0</v>
      </c>
      <c r="R116">
        <v>0.33333333333333331</v>
      </c>
      <c r="S116">
        <v>0</v>
      </c>
      <c r="T116">
        <v>0</v>
      </c>
      <c r="U116">
        <v>2012</v>
      </c>
    </row>
    <row r="117" spans="1:21" x14ac:dyDescent="0.25">
      <c r="A117" t="s">
        <v>159</v>
      </c>
      <c r="B117" t="s">
        <v>173</v>
      </c>
      <c r="C117" t="s">
        <v>255</v>
      </c>
      <c r="D117">
        <v>5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1</v>
      </c>
      <c r="L117">
        <v>0</v>
      </c>
      <c r="M117">
        <v>3</v>
      </c>
      <c r="N117">
        <v>0</v>
      </c>
      <c r="O117">
        <v>0</v>
      </c>
      <c r="P117" t="e">
        <v>#DIV/0!</v>
      </c>
      <c r="Q117">
        <v>1</v>
      </c>
      <c r="R117">
        <v>0.16666666666666666</v>
      </c>
      <c r="S117">
        <v>0</v>
      </c>
      <c r="T117">
        <v>0</v>
      </c>
      <c r="U117">
        <v>2012</v>
      </c>
    </row>
    <row r="118" spans="1:21" x14ac:dyDescent="0.25">
      <c r="A118" t="s">
        <v>160</v>
      </c>
      <c r="B118" t="s">
        <v>170</v>
      </c>
      <c r="C118" t="s">
        <v>244</v>
      </c>
      <c r="D118">
        <v>149</v>
      </c>
      <c r="E118">
        <v>41</v>
      </c>
      <c r="F118">
        <v>53</v>
      </c>
      <c r="G118">
        <v>15</v>
      </c>
      <c r="H118">
        <v>4</v>
      </c>
      <c r="I118">
        <v>2</v>
      </c>
      <c r="J118">
        <v>26</v>
      </c>
      <c r="K118">
        <v>4</v>
      </c>
      <c r="L118">
        <v>12</v>
      </c>
      <c r="M118">
        <v>33</v>
      </c>
      <c r="N118">
        <v>3</v>
      </c>
      <c r="O118">
        <v>3</v>
      </c>
      <c r="P118">
        <v>1</v>
      </c>
      <c r="Q118">
        <v>3</v>
      </c>
      <c r="R118">
        <v>0.41463414634146339</v>
      </c>
      <c r="S118">
        <v>0.55033557046979864</v>
      </c>
      <c r="T118">
        <v>0.35570469798657717</v>
      </c>
      <c r="U118">
        <v>2011</v>
      </c>
    </row>
    <row r="119" spans="1:21" x14ac:dyDescent="0.25">
      <c r="A119" t="s">
        <v>161</v>
      </c>
      <c r="B119" t="s">
        <v>171</v>
      </c>
      <c r="C119" t="s">
        <v>230</v>
      </c>
      <c r="D119">
        <v>127</v>
      </c>
      <c r="E119">
        <v>35</v>
      </c>
      <c r="F119">
        <v>49</v>
      </c>
      <c r="G119">
        <v>12</v>
      </c>
      <c r="H119">
        <v>0</v>
      </c>
      <c r="I119">
        <v>7</v>
      </c>
      <c r="J119">
        <v>28</v>
      </c>
      <c r="K119">
        <v>2</v>
      </c>
      <c r="L119">
        <v>25</v>
      </c>
      <c r="M119">
        <v>22</v>
      </c>
      <c r="N119">
        <v>5</v>
      </c>
      <c r="O119">
        <v>6</v>
      </c>
      <c r="P119">
        <v>0.83333333333333337</v>
      </c>
      <c r="Q119">
        <v>1</v>
      </c>
      <c r="R119">
        <v>0.49019607843137253</v>
      </c>
      <c r="S119">
        <v>0.64566929133858264</v>
      </c>
      <c r="T119">
        <v>0.38582677165354329</v>
      </c>
      <c r="U119">
        <v>2011</v>
      </c>
    </row>
    <row r="120" spans="1:21" x14ac:dyDescent="0.25">
      <c r="A120" t="s">
        <v>135</v>
      </c>
      <c r="B120" t="s">
        <v>147</v>
      </c>
      <c r="C120" t="s">
        <v>243</v>
      </c>
      <c r="D120">
        <v>134</v>
      </c>
      <c r="E120">
        <v>41</v>
      </c>
      <c r="F120">
        <v>45</v>
      </c>
      <c r="G120">
        <v>16</v>
      </c>
      <c r="H120">
        <v>0</v>
      </c>
      <c r="I120">
        <v>3</v>
      </c>
      <c r="J120">
        <v>26</v>
      </c>
      <c r="K120">
        <v>2</v>
      </c>
      <c r="L120">
        <v>19</v>
      </c>
      <c r="M120">
        <v>19</v>
      </c>
      <c r="N120">
        <v>1</v>
      </c>
      <c r="O120">
        <v>1</v>
      </c>
      <c r="P120">
        <v>1</v>
      </c>
      <c r="Q120">
        <v>2</v>
      </c>
      <c r="R120">
        <v>0.4258064516129032</v>
      </c>
      <c r="S120">
        <v>0.52238805970149249</v>
      </c>
      <c r="T120">
        <v>0.33582089552238809</v>
      </c>
      <c r="U120">
        <v>2011</v>
      </c>
    </row>
    <row r="121" spans="1:21" x14ac:dyDescent="0.25">
      <c r="A121" t="s">
        <v>162</v>
      </c>
      <c r="B121" t="s">
        <v>172</v>
      </c>
      <c r="C121" t="s">
        <v>220</v>
      </c>
      <c r="D121">
        <v>109</v>
      </c>
      <c r="E121">
        <v>42</v>
      </c>
      <c r="F121">
        <v>41</v>
      </c>
      <c r="G121">
        <v>11</v>
      </c>
      <c r="H121">
        <v>0</v>
      </c>
      <c r="I121">
        <v>11</v>
      </c>
      <c r="J121">
        <v>36</v>
      </c>
      <c r="K121">
        <v>0</v>
      </c>
      <c r="L121">
        <v>43</v>
      </c>
      <c r="M121">
        <v>34</v>
      </c>
      <c r="N121">
        <v>2</v>
      </c>
      <c r="O121">
        <v>3</v>
      </c>
      <c r="P121">
        <v>0.66666666666666663</v>
      </c>
      <c r="Q121">
        <v>3</v>
      </c>
      <c r="R121">
        <v>0.56129032258064515</v>
      </c>
      <c r="S121">
        <v>0.77981651376146788</v>
      </c>
      <c r="T121">
        <v>0.37614678899082571</v>
      </c>
      <c r="U121">
        <v>2011</v>
      </c>
    </row>
    <row r="122" spans="1:21" x14ac:dyDescent="0.25">
      <c r="A122" t="s">
        <v>134</v>
      </c>
      <c r="B122" t="s">
        <v>42</v>
      </c>
      <c r="C122" t="s">
        <v>242</v>
      </c>
      <c r="D122">
        <v>139</v>
      </c>
      <c r="E122">
        <v>15</v>
      </c>
      <c r="F122">
        <v>40</v>
      </c>
      <c r="G122">
        <v>7</v>
      </c>
      <c r="H122">
        <v>2</v>
      </c>
      <c r="I122">
        <v>0</v>
      </c>
      <c r="J122">
        <v>23</v>
      </c>
      <c r="K122">
        <v>5</v>
      </c>
      <c r="L122">
        <v>6</v>
      </c>
      <c r="M122">
        <v>20</v>
      </c>
      <c r="N122">
        <v>7</v>
      </c>
      <c r="O122">
        <v>8</v>
      </c>
      <c r="P122">
        <v>0.875</v>
      </c>
      <c r="Q122">
        <v>1</v>
      </c>
      <c r="R122">
        <v>0.32191780821917809</v>
      </c>
      <c r="S122">
        <v>0.36690647482014388</v>
      </c>
      <c r="T122">
        <v>0.28776978417266186</v>
      </c>
      <c r="U122">
        <v>2011</v>
      </c>
    </row>
    <row r="123" spans="1:21" x14ac:dyDescent="0.25">
      <c r="A123" t="s">
        <v>155</v>
      </c>
      <c r="B123" t="s">
        <v>120</v>
      </c>
      <c r="C123" t="s">
        <v>245</v>
      </c>
      <c r="D123">
        <v>102</v>
      </c>
      <c r="E123">
        <v>20</v>
      </c>
      <c r="F123">
        <v>33</v>
      </c>
      <c r="G123">
        <v>5</v>
      </c>
      <c r="H123">
        <v>0</v>
      </c>
      <c r="I123">
        <v>2</v>
      </c>
      <c r="J123">
        <v>17</v>
      </c>
      <c r="K123">
        <v>4</v>
      </c>
      <c r="L123">
        <v>19</v>
      </c>
      <c r="M123">
        <v>28</v>
      </c>
      <c r="N123">
        <v>10</v>
      </c>
      <c r="O123">
        <v>11</v>
      </c>
      <c r="P123">
        <v>0.90909090909090906</v>
      </c>
      <c r="Q123">
        <v>2</v>
      </c>
      <c r="R123">
        <v>0.43902439024390244</v>
      </c>
      <c r="S123">
        <v>0.43137254901960786</v>
      </c>
      <c r="T123">
        <v>0.3235294117647059</v>
      </c>
      <c r="U123">
        <v>2011</v>
      </c>
    </row>
    <row r="124" spans="1:21" x14ac:dyDescent="0.25">
      <c r="A124" t="s">
        <v>133</v>
      </c>
      <c r="B124" t="s">
        <v>146</v>
      </c>
      <c r="C124" t="s">
        <v>251</v>
      </c>
      <c r="D124">
        <v>58</v>
      </c>
      <c r="E124">
        <v>9</v>
      </c>
      <c r="F124">
        <v>22</v>
      </c>
      <c r="G124">
        <v>6</v>
      </c>
      <c r="H124">
        <v>0</v>
      </c>
      <c r="I124">
        <v>0</v>
      </c>
      <c r="J124">
        <v>12</v>
      </c>
      <c r="K124">
        <v>3</v>
      </c>
      <c r="L124">
        <v>10</v>
      </c>
      <c r="M124">
        <v>9</v>
      </c>
      <c r="N124">
        <v>1</v>
      </c>
      <c r="O124">
        <v>1</v>
      </c>
      <c r="P124">
        <v>1</v>
      </c>
      <c r="Q124">
        <v>1</v>
      </c>
      <c r="R124">
        <v>0.47826086956521741</v>
      </c>
      <c r="S124">
        <v>0.48275862068965519</v>
      </c>
      <c r="T124">
        <v>0.37931034482758619</v>
      </c>
      <c r="U124">
        <v>2011</v>
      </c>
    </row>
    <row r="125" spans="1:21" x14ac:dyDescent="0.25">
      <c r="A125" t="s">
        <v>163</v>
      </c>
      <c r="B125" t="s">
        <v>176</v>
      </c>
      <c r="C125" t="s">
        <v>239</v>
      </c>
      <c r="D125">
        <v>92</v>
      </c>
      <c r="E125">
        <v>19</v>
      </c>
      <c r="F125">
        <v>22</v>
      </c>
      <c r="G125">
        <v>7</v>
      </c>
      <c r="H125">
        <v>0</v>
      </c>
      <c r="I125">
        <v>2</v>
      </c>
      <c r="J125">
        <v>16</v>
      </c>
      <c r="K125">
        <v>2</v>
      </c>
      <c r="L125">
        <v>13</v>
      </c>
      <c r="M125">
        <v>38</v>
      </c>
      <c r="N125">
        <v>7</v>
      </c>
      <c r="O125">
        <v>7</v>
      </c>
      <c r="P125">
        <v>1</v>
      </c>
      <c r="Q125">
        <v>1</v>
      </c>
      <c r="R125">
        <v>0.33962264150943394</v>
      </c>
      <c r="S125">
        <v>0.38043478260869568</v>
      </c>
      <c r="T125">
        <v>0.2391304347826087</v>
      </c>
      <c r="U125">
        <v>2011</v>
      </c>
    </row>
    <row r="126" spans="1:21" x14ac:dyDescent="0.25">
      <c r="A126" t="s">
        <v>138</v>
      </c>
      <c r="B126" t="s">
        <v>128</v>
      </c>
      <c r="C126" t="s">
        <v>249</v>
      </c>
      <c r="D126">
        <v>75</v>
      </c>
      <c r="E126">
        <v>15</v>
      </c>
      <c r="F126">
        <v>21</v>
      </c>
      <c r="G126">
        <v>2</v>
      </c>
      <c r="H126">
        <v>0</v>
      </c>
      <c r="I126">
        <v>0</v>
      </c>
      <c r="J126">
        <v>8</v>
      </c>
      <c r="K126">
        <v>3</v>
      </c>
      <c r="L126">
        <v>8</v>
      </c>
      <c r="M126">
        <v>12</v>
      </c>
      <c r="N126">
        <v>4</v>
      </c>
      <c r="O126">
        <v>6</v>
      </c>
      <c r="P126">
        <v>0.66666666666666663</v>
      </c>
      <c r="Q126">
        <v>1</v>
      </c>
      <c r="R126">
        <v>0.35714285714285715</v>
      </c>
      <c r="S126">
        <v>0.30666666666666664</v>
      </c>
      <c r="T126">
        <v>0.28000000000000003</v>
      </c>
      <c r="U126">
        <v>2011</v>
      </c>
    </row>
    <row r="127" spans="1:21" x14ac:dyDescent="0.25">
      <c r="A127" t="s">
        <v>166</v>
      </c>
      <c r="B127" t="s">
        <v>151</v>
      </c>
      <c r="C127" t="s">
        <v>250</v>
      </c>
      <c r="D127">
        <v>73</v>
      </c>
      <c r="E127">
        <v>11</v>
      </c>
      <c r="F127">
        <v>18</v>
      </c>
      <c r="G127">
        <v>6</v>
      </c>
      <c r="H127">
        <v>0</v>
      </c>
      <c r="I127">
        <v>1</v>
      </c>
      <c r="J127">
        <v>14</v>
      </c>
      <c r="K127">
        <v>2</v>
      </c>
      <c r="L127">
        <v>13</v>
      </c>
      <c r="M127">
        <v>19</v>
      </c>
      <c r="N127">
        <v>0</v>
      </c>
      <c r="O127">
        <v>0</v>
      </c>
      <c r="P127" t="e">
        <v>#DIV/0!</v>
      </c>
      <c r="Q127">
        <v>0</v>
      </c>
      <c r="R127">
        <v>0.36046511627906974</v>
      </c>
      <c r="S127">
        <v>0.36986301369863012</v>
      </c>
      <c r="T127">
        <v>0.24657534246575341</v>
      </c>
      <c r="U127">
        <v>2011</v>
      </c>
    </row>
    <row r="128" spans="1:21" x14ac:dyDescent="0.25">
      <c r="A128" t="s">
        <v>136</v>
      </c>
      <c r="B128" t="s">
        <v>148</v>
      </c>
      <c r="C128" t="s">
        <v>253</v>
      </c>
      <c r="D128">
        <v>70</v>
      </c>
      <c r="E128">
        <v>13</v>
      </c>
      <c r="F128">
        <v>12</v>
      </c>
      <c r="G128">
        <v>4</v>
      </c>
      <c r="H128">
        <v>0</v>
      </c>
      <c r="I128">
        <v>0</v>
      </c>
      <c r="J128">
        <v>13</v>
      </c>
      <c r="K128">
        <v>0</v>
      </c>
      <c r="L128">
        <v>10</v>
      </c>
      <c r="M128">
        <v>23</v>
      </c>
      <c r="N128">
        <v>0</v>
      </c>
      <c r="O128">
        <v>0</v>
      </c>
      <c r="P128" t="e">
        <v>#DIV/0!</v>
      </c>
      <c r="Q128">
        <v>0</v>
      </c>
      <c r="R128">
        <v>0.27500000000000002</v>
      </c>
      <c r="S128">
        <v>0.22857142857142856</v>
      </c>
      <c r="T128">
        <v>0.17142857142857143</v>
      </c>
      <c r="U128">
        <v>2011</v>
      </c>
    </row>
    <row r="129" spans="1:21" x14ac:dyDescent="0.25">
      <c r="A129" t="s">
        <v>141</v>
      </c>
      <c r="B129" t="s">
        <v>40</v>
      </c>
      <c r="C129" t="s">
        <v>254</v>
      </c>
      <c r="D129">
        <v>1</v>
      </c>
      <c r="E129">
        <v>0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6</v>
      </c>
      <c r="O129">
        <v>6</v>
      </c>
      <c r="P129">
        <v>1</v>
      </c>
      <c r="Q129">
        <v>0</v>
      </c>
      <c r="R129">
        <v>1</v>
      </c>
      <c r="S129">
        <v>1</v>
      </c>
      <c r="T129">
        <v>1</v>
      </c>
      <c r="U129">
        <v>2011</v>
      </c>
    </row>
    <row r="130" spans="1:21" x14ac:dyDescent="0.25">
      <c r="A130" t="s">
        <v>159</v>
      </c>
      <c r="B130" t="s">
        <v>173</v>
      </c>
      <c r="C130" t="s">
        <v>255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 t="e">
        <v>#DIV/0!</v>
      </c>
      <c r="Q130">
        <v>0</v>
      </c>
      <c r="R130">
        <v>0</v>
      </c>
      <c r="S130">
        <v>0</v>
      </c>
      <c r="T130">
        <v>0</v>
      </c>
      <c r="U130">
        <v>2011</v>
      </c>
    </row>
    <row r="131" spans="1:21" x14ac:dyDescent="0.25">
      <c r="A131" t="s">
        <v>165</v>
      </c>
      <c r="B131" t="s">
        <v>105</v>
      </c>
      <c r="C131" t="s">
        <v>256</v>
      </c>
      <c r="D131">
        <v>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2</v>
      </c>
      <c r="N131">
        <v>0</v>
      </c>
      <c r="O131">
        <v>0</v>
      </c>
      <c r="P131" t="e">
        <v>#DIV/0!</v>
      </c>
      <c r="Q131">
        <v>0</v>
      </c>
      <c r="R131">
        <v>0</v>
      </c>
      <c r="S131">
        <v>0</v>
      </c>
      <c r="T131">
        <v>0</v>
      </c>
      <c r="U131">
        <v>2011</v>
      </c>
    </row>
    <row r="132" spans="1:21" x14ac:dyDescent="0.25">
      <c r="A132" t="s">
        <v>134</v>
      </c>
      <c r="B132" t="s">
        <v>42</v>
      </c>
      <c r="C132" t="s">
        <v>242</v>
      </c>
      <c r="D132">
        <v>125</v>
      </c>
      <c r="E132">
        <v>20</v>
      </c>
      <c r="F132">
        <v>46</v>
      </c>
      <c r="G132">
        <v>5</v>
      </c>
      <c r="H132">
        <v>0</v>
      </c>
      <c r="I132">
        <v>0</v>
      </c>
      <c r="J132">
        <v>23</v>
      </c>
      <c r="K132">
        <v>3</v>
      </c>
      <c r="L132">
        <v>4</v>
      </c>
      <c r="M132">
        <v>21</v>
      </c>
      <c r="N132">
        <v>1</v>
      </c>
      <c r="O132">
        <v>1</v>
      </c>
      <c r="Q132">
        <v>0</v>
      </c>
      <c r="R132">
        <v>0.38759689922480622</v>
      </c>
      <c r="S132">
        <v>0.40799999999999997</v>
      </c>
      <c r="T132">
        <v>0.36799999999999999</v>
      </c>
      <c r="U132">
        <v>2010</v>
      </c>
    </row>
    <row r="133" spans="1:21" x14ac:dyDescent="0.25">
      <c r="A133" t="s">
        <v>162</v>
      </c>
      <c r="B133" t="s">
        <v>172</v>
      </c>
      <c r="C133" t="s">
        <v>220</v>
      </c>
      <c r="D133">
        <v>110</v>
      </c>
      <c r="E133">
        <v>30</v>
      </c>
      <c r="F133">
        <v>46</v>
      </c>
      <c r="G133">
        <v>12</v>
      </c>
      <c r="H133">
        <v>0</v>
      </c>
      <c r="I133">
        <v>13</v>
      </c>
      <c r="J133">
        <v>33</v>
      </c>
      <c r="K133">
        <v>3</v>
      </c>
      <c r="L133">
        <v>24</v>
      </c>
      <c r="M133">
        <v>16</v>
      </c>
      <c r="N133">
        <v>0</v>
      </c>
      <c r="O133">
        <v>0</v>
      </c>
      <c r="Q133">
        <v>1</v>
      </c>
      <c r="R133">
        <v>0.52592592592592591</v>
      </c>
      <c r="S133">
        <v>0.88181818181818183</v>
      </c>
      <c r="T133">
        <v>0.41818181818181815</v>
      </c>
      <c r="U133">
        <v>2010</v>
      </c>
    </row>
    <row r="134" spans="1:21" x14ac:dyDescent="0.25">
      <c r="A134" t="s">
        <v>177</v>
      </c>
      <c r="B134" t="s">
        <v>186</v>
      </c>
      <c r="C134" t="s">
        <v>222</v>
      </c>
      <c r="D134">
        <v>111</v>
      </c>
      <c r="E134">
        <v>25</v>
      </c>
      <c r="F134">
        <v>45</v>
      </c>
      <c r="G134">
        <v>14</v>
      </c>
      <c r="H134">
        <v>0</v>
      </c>
      <c r="I134">
        <v>1</v>
      </c>
      <c r="J134">
        <v>17</v>
      </c>
      <c r="K134">
        <v>3</v>
      </c>
      <c r="L134">
        <v>14</v>
      </c>
      <c r="M134">
        <v>15</v>
      </c>
      <c r="N134">
        <v>1</v>
      </c>
      <c r="O134">
        <v>1</v>
      </c>
      <c r="Q134">
        <v>2</v>
      </c>
      <c r="R134">
        <v>0.48031496062992124</v>
      </c>
      <c r="S134">
        <v>0.55855855855855852</v>
      </c>
      <c r="T134">
        <v>0.40540540540540543</v>
      </c>
      <c r="U134">
        <v>2010</v>
      </c>
    </row>
    <row r="135" spans="1:21" x14ac:dyDescent="0.25">
      <c r="A135" t="s">
        <v>161</v>
      </c>
      <c r="B135" t="s">
        <v>171</v>
      </c>
      <c r="C135" t="s">
        <v>230</v>
      </c>
      <c r="D135">
        <v>117</v>
      </c>
      <c r="E135">
        <v>25</v>
      </c>
      <c r="F135">
        <v>44</v>
      </c>
      <c r="G135">
        <v>11</v>
      </c>
      <c r="H135">
        <v>0</v>
      </c>
      <c r="I135">
        <v>3</v>
      </c>
      <c r="J135">
        <v>16</v>
      </c>
      <c r="K135">
        <v>0</v>
      </c>
      <c r="L135">
        <v>17</v>
      </c>
      <c r="M135">
        <v>28</v>
      </c>
      <c r="N135">
        <v>6</v>
      </c>
      <c r="O135">
        <v>6</v>
      </c>
      <c r="Q135">
        <v>1</v>
      </c>
      <c r="R135">
        <v>0.45925925925925926</v>
      </c>
      <c r="S135">
        <v>0.54700854700854706</v>
      </c>
      <c r="T135">
        <v>0.37606837606837606</v>
      </c>
      <c r="U135">
        <v>2010</v>
      </c>
    </row>
    <row r="136" spans="1:21" x14ac:dyDescent="0.25">
      <c r="A136" t="s">
        <v>135</v>
      </c>
      <c r="B136" t="s">
        <v>147</v>
      </c>
      <c r="C136" t="s">
        <v>243</v>
      </c>
      <c r="D136">
        <v>110</v>
      </c>
      <c r="E136">
        <v>21</v>
      </c>
      <c r="F136">
        <v>39</v>
      </c>
      <c r="G136">
        <v>19</v>
      </c>
      <c r="H136">
        <v>0</v>
      </c>
      <c r="I136">
        <v>3</v>
      </c>
      <c r="J136">
        <v>23</v>
      </c>
      <c r="K136">
        <v>1</v>
      </c>
      <c r="L136">
        <v>4</v>
      </c>
      <c r="M136">
        <v>24</v>
      </c>
      <c r="N136">
        <v>0</v>
      </c>
      <c r="O136">
        <v>0</v>
      </c>
      <c r="Q136">
        <v>2</v>
      </c>
      <c r="R136">
        <v>0.38793103448275862</v>
      </c>
      <c r="S136">
        <v>0.60909090909090913</v>
      </c>
      <c r="T136">
        <v>0.35454545454545455</v>
      </c>
      <c r="U136">
        <v>2010</v>
      </c>
    </row>
    <row r="137" spans="1:21" x14ac:dyDescent="0.25">
      <c r="A137" t="s">
        <v>178</v>
      </c>
      <c r="B137" t="s">
        <v>187</v>
      </c>
      <c r="C137" t="s">
        <v>225</v>
      </c>
      <c r="D137">
        <v>105</v>
      </c>
      <c r="E137">
        <v>15</v>
      </c>
      <c r="F137">
        <v>30</v>
      </c>
      <c r="G137">
        <v>8</v>
      </c>
      <c r="H137">
        <v>0</v>
      </c>
      <c r="I137">
        <v>2</v>
      </c>
      <c r="J137">
        <v>26</v>
      </c>
      <c r="K137">
        <v>4</v>
      </c>
      <c r="L137">
        <v>16</v>
      </c>
      <c r="M137">
        <v>26</v>
      </c>
      <c r="N137">
        <v>2</v>
      </c>
      <c r="O137">
        <v>2</v>
      </c>
      <c r="Q137">
        <v>0</v>
      </c>
      <c r="R137">
        <v>0.38016528925619836</v>
      </c>
      <c r="S137">
        <v>0.41904761904761906</v>
      </c>
      <c r="T137">
        <v>0.2857142857142857</v>
      </c>
      <c r="U137">
        <v>2010</v>
      </c>
    </row>
    <row r="138" spans="1:21" x14ac:dyDescent="0.25">
      <c r="A138" t="s">
        <v>179</v>
      </c>
      <c r="B138" t="s">
        <v>188</v>
      </c>
      <c r="C138" t="s">
        <v>226</v>
      </c>
      <c r="D138">
        <v>84</v>
      </c>
      <c r="E138">
        <v>13</v>
      </c>
      <c r="F138">
        <v>21</v>
      </c>
      <c r="G138">
        <v>2</v>
      </c>
      <c r="H138">
        <v>1</v>
      </c>
      <c r="I138">
        <v>0</v>
      </c>
      <c r="J138">
        <v>5</v>
      </c>
      <c r="K138">
        <v>5</v>
      </c>
      <c r="L138">
        <v>11</v>
      </c>
      <c r="M138">
        <v>19</v>
      </c>
      <c r="N138">
        <v>9</v>
      </c>
      <c r="O138">
        <v>9</v>
      </c>
      <c r="Q138">
        <v>1</v>
      </c>
      <c r="R138">
        <v>0.34375</v>
      </c>
      <c r="S138">
        <v>0.29761904761904762</v>
      </c>
      <c r="T138">
        <v>0.25</v>
      </c>
      <c r="U138">
        <v>2010</v>
      </c>
    </row>
    <row r="139" spans="1:21" x14ac:dyDescent="0.25">
      <c r="A139" t="s">
        <v>160</v>
      </c>
      <c r="B139" t="s">
        <v>170</v>
      </c>
      <c r="C139" t="s">
        <v>244</v>
      </c>
      <c r="D139">
        <v>79</v>
      </c>
      <c r="E139">
        <v>13</v>
      </c>
      <c r="F139">
        <v>21</v>
      </c>
      <c r="G139">
        <v>1</v>
      </c>
      <c r="H139">
        <v>0</v>
      </c>
      <c r="I139">
        <v>1</v>
      </c>
      <c r="J139">
        <v>6</v>
      </c>
      <c r="K139">
        <v>2</v>
      </c>
      <c r="L139">
        <v>13</v>
      </c>
      <c r="M139">
        <v>13</v>
      </c>
      <c r="N139">
        <v>6</v>
      </c>
      <c r="O139">
        <v>6</v>
      </c>
      <c r="Q139">
        <v>2</v>
      </c>
      <c r="R139">
        <v>0.38297872340425532</v>
      </c>
      <c r="S139">
        <v>0.31645569620253167</v>
      </c>
      <c r="T139">
        <v>0.26582278481012656</v>
      </c>
      <c r="U139">
        <v>2010</v>
      </c>
    </row>
    <row r="140" spans="1:21" x14ac:dyDescent="0.25">
      <c r="A140" t="s">
        <v>155</v>
      </c>
      <c r="B140" t="s">
        <v>120</v>
      </c>
      <c r="C140" t="s">
        <v>245</v>
      </c>
      <c r="D140">
        <v>78</v>
      </c>
      <c r="E140">
        <v>16</v>
      </c>
      <c r="F140">
        <v>19</v>
      </c>
      <c r="G140">
        <v>1</v>
      </c>
      <c r="H140">
        <v>0</v>
      </c>
      <c r="I140">
        <v>1</v>
      </c>
      <c r="J140">
        <v>6</v>
      </c>
      <c r="K140">
        <v>2</v>
      </c>
      <c r="L140">
        <v>12</v>
      </c>
      <c r="M140">
        <v>29</v>
      </c>
      <c r="N140">
        <v>9</v>
      </c>
      <c r="O140">
        <v>9</v>
      </c>
      <c r="Q140">
        <v>0</v>
      </c>
      <c r="R140">
        <v>0.34444444444444444</v>
      </c>
      <c r="S140">
        <v>0.29487179487179488</v>
      </c>
      <c r="T140">
        <v>0.24358974358974358</v>
      </c>
      <c r="U140">
        <v>2010</v>
      </c>
    </row>
    <row r="141" spans="1:21" x14ac:dyDescent="0.25">
      <c r="A141" t="s">
        <v>180</v>
      </c>
      <c r="B141" t="s">
        <v>189</v>
      </c>
      <c r="C141" t="s">
        <v>246</v>
      </c>
      <c r="D141">
        <v>25</v>
      </c>
      <c r="E141">
        <v>5</v>
      </c>
      <c r="F141">
        <v>7</v>
      </c>
      <c r="G141">
        <v>1</v>
      </c>
      <c r="H141">
        <v>1</v>
      </c>
      <c r="I141">
        <v>0</v>
      </c>
      <c r="J141">
        <v>2</v>
      </c>
      <c r="K141">
        <v>0</v>
      </c>
      <c r="L141">
        <v>2</v>
      </c>
      <c r="M141">
        <v>10</v>
      </c>
      <c r="N141">
        <v>1</v>
      </c>
      <c r="O141">
        <v>1</v>
      </c>
      <c r="Q141">
        <v>1</v>
      </c>
      <c r="R141">
        <v>0.35714285714285715</v>
      </c>
      <c r="S141">
        <v>0.4</v>
      </c>
      <c r="T141">
        <v>0.28000000000000003</v>
      </c>
      <c r="U141">
        <v>2010</v>
      </c>
    </row>
    <row r="142" spans="1:21" x14ac:dyDescent="0.25">
      <c r="A142" t="s">
        <v>181</v>
      </c>
      <c r="B142" t="s">
        <v>189</v>
      </c>
      <c r="C142" t="s">
        <v>247</v>
      </c>
      <c r="D142">
        <v>19</v>
      </c>
      <c r="E142">
        <v>2</v>
      </c>
      <c r="F142">
        <v>5</v>
      </c>
      <c r="G142">
        <v>0</v>
      </c>
      <c r="H142">
        <v>0</v>
      </c>
      <c r="I142">
        <v>0</v>
      </c>
      <c r="J142">
        <v>1</v>
      </c>
      <c r="K142">
        <v>1</v>
      </c>
      <c r="L142">
        <v>2</v>
      </c>
      <c r="M142">
        <v>4</v>
      </c>
      <c r="N142">
        <v>0</v>
      </c>
      <c r="O142">
        <v>0</v>
      </c>
      <c r="Q142">
        <v>1</v>
      </c>
      <c r="R142">
        <v>0.36363636363636365</v>
      </c>
      <c r="S142">
        <v>0.26315789473684209</v>
      </c>
      <c r="T142">
        <v>0.26315789473684209</v>
      </c>
      <c r="U142">
        <v>2010</v>
      </c>
    </row>
    <row r="143" spans="1:21" x14ac:dyDescent="0.25">
      <c r="A143" t="s">
        <v>182</v>
      </c>
      <c r="B143" t="s">
        <v>190</v>
      </c>
      <c r="C143" t="s">
        <v>233</v>
      </c>
      <c r="D143">
        <v>7</v>
      </c>
      <c r="E143">
        <v>2</v>
      </c>
      <c r="F143">
        <v>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3</v>
      </c>
      <c r="N143">
        <v>0</v>
      </c>
      <c r="O143">
        <v>0</v>
      </c>
      <c r="Q143">
        <v>0</v>
      </c>
      <c r="R143">
        <v>0.42857142857142855</v>
      </c>
      <c r="S143">
        <v>0.42857142857142855</v>
      </c>
      <c r="T143">
        <v>0.42857142857142855</v>
      </c>
      <c r="U143">
        <v>2010</v>
      </c>
    </row>
    <row r="144" spans="1:21" x14ac:dyDescent="0.25">
      <c r="A144" t="s">
        <v>183</v>
      </c>
      <c r="B144" t="s">
        <v>191</v>
      </c>
      <c r="C144" t="s">
        <v>248</v>
      </c>
      <c r="D144">
        <v>3</v>
      </c>
      <c r="E144">
        <v>0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Q144">
        <v>0</v>
      </c>
      <c r="R144">
        <v>0.33333333333333331</v>
      </c>
      <c r="S144">
        <v>0.33333333333333331</v>
      </c>
      <c r="T144">
        <v>0.33333333333333331</v>
      </c>
      <c r="U144">
        <v>2010</v>
      </c>
    </row>
    <row r="145" spans="1:21" x14ac:dyDescent="0.25">
      <c r="A145" t="s">
        <v>138</v>
      </c>
      <c r="B145" t="s">
        <v>128</v>
      </c>
      <c r="C145" t="s">
        <v>249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Q145">
        <v>0</v>
      </c>
      <c r="R145" t="e">
        <v>#DIV/0!</v>
      </c>
      <c r="S145" t="e">
        <v>#DIV/0!</v>
      </c>
      <c r="T145" t="e">
        <v>#DIV/0!</v>
      </c>
      <c r="U145">
        <v>2010</v>
      </c>
    </row>
    <row r="146" spans="1:21" x14ac:dyDescent="0.25">
      <c r="A146" t="s">
        <v>184</v>
      </c>
      <c r="B146" t="s">
        <v>192</v>
      </c>
      <c r="C146" t="s">
        <v>240</v>
      </c>
      <c r="D146">
        <v>3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1</v>
      </c>
      <c r="N146">
        <v>0</v>
      </c>
      <c r="O146">
        <v>0</v>
      </c>
      <c r="Q146">
        <v>0</v>
      </c>
      <c r="R146">
        <v>0</v>
      </c>
      <c r="S146">
        <v>0</v>
      </c>
      <c r="T146">
        <v>0</v>
      </c>
      <c r="U146">
        <v>2010</v>
      </c>
    </row>
    <row r="147" spans="1:21" x14ac:dyDescent="0.25">
      <c r="A147" t="s">
        <v>185</v>
      </c>
      <c r="B147" t="s">
        <v>129</v>
      </c>
      <c r="C147" t="s">
        <v>235</v>
      </c>
      <c r="D147">
        <v>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Q147">
        <v>0</v>
      </c>
      <c r="R147">
        <v>0</v>
      </c>
      <c r="S147">
        <v>0</v>
      </c>
      <c r="T147">
        <v>0</v>
      </c>
      <c r="U147">
        <v>2010</v>
      </c>
    </row>
    <row r="148" spans="1:21" x14ac:dyDescent="0.25">
      <c r="A148" t="s">
        <v>166</v>
      </c>
      <c r="B148" t="s">
        <v>151</v>
      </c>
      <c r="C148" t="s">
        <v>250</v>
      </c>
      <c r="D148">
        <v>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3</v>
      </c>
      <c r="N148">
        <v>0</v>
      </c>
      <c r="O148">
        <v>0</v>
      </c>
      <c r="Q148">
        <v>0</v>
      </c>
      <c r="R148">
        <v>0</v>
      </c>
      <c r="S148">
        <v>0</v>
      </c>
      <c r="T148">
        <v>0</v>
      </c>
      <c r="U148">
        <v>2010</v>
      </c>
    </row>
    <row r="149" spans="1:21" x14ac:dyDescent="0.25">
      <c r="A149" t="s">
        <v>162</v>
      </c>
      <c r="B149" t="s">
        <v>172</v>
      </c>
      <c r="C149" t="s">
        <v>220</v>
      </c>
      <c r="D149">
        <v>124</v>
      </c>
      <c r="E149">
        <v>34</v>
      </c>
      <c r="F149">
        <v>57</v>
      </c>
      <c r="G149">
        <v>14</v>
      </c>
      <c r="H149">
        <v>0</v>
      </c>
      <c r="I149">
        <v>6</v>
      </c>
      <c r="J149">
        <v>41</v>
      </c>
      <c r="K149">
        <v>1</v>
      </c>
      <c r="L149">
        <v>18</v>
      </c>
      <c r="M149">
        <v>26</v>
      </c>
      <c r="N149">
        <v>3</v>
      </c>
      <c r="O149">
        <v>3</v>
      </c>
      <c r="Q149">
        <v>0</v>
      </c>
      <c r="R149">
        <v>0.52800000000000002</v>
      </c>
      <c r="S149">
        <v>0.717741935483871</v>
      </c>
      <c r="T149">
        <v>0.46</v>
      </c>
      <c r="U149">
        <v>2009</v>
      </c>
    </row>
    <row r="150" spans="1:21" x14ac:dyDescent="0.25">
      <c r="A150" t="s">
        <v>197</v>
      </c>
      <c r="B150" t="s">
        <v>208</v>
      </c>
      <c r="C150" t="s">
        <v>221</v>
      </c>
      <c r="D150">
        <v>120</v>
      </c>
      <c r="E150">
        <v>37</v>
      </c>
      <c r="F150">
        <v>48</v>
      </c>
      <c r="G150">
        <v>12</v>
      </c>
      <c r="H150">
        <v>2</v>
      </c>
      <c r="I150">
        <v>6</v>
      </c>
      <c r="J150">
        <v>40</v>
      </c>
      <c r="K150">
        <v>0</v>
      </c>
      <c r="L150">
        <v>19</v>
      </c>
      <c r="M150">
        <v>26</v>
      </c>
      <c r="N150">
        <v>13</v>
      </c>
      <c r="O150">
        <v>13</v>
      </c>
      <c r="Q150">
        <v>1</v>
      </c>
      <c r="R150">
        <v>0.48599999999999999</v>
      </c>
      <c r="S150">
        <v>0.68333333333333335</v>
      </c>
      <c r="T150">
        <v>0.4</v>
      </c>
      <c r="U150">
        <v>2009</v>
      </c>
    </row>
    <row r="151" spans="1:21" x14ac:dyDescent="0.25">
      <c r="A151" t="s">
        <v>177</v>
      </c>
      <c r="B151" t="s">
        <v>186</v>
      </c>
      <c r="C151" t="s">
        <v>222</v>
      </c>
      <c r="D151">
        <v>103</v>
      </c>
      <c r="E151">
        <v>22</v>
      </c>
      <c r="F151">
        <v>40</v>
      </c>
      <c r="G151">
        <v>4</v>
      </c>
      <c r="H151">
        <v>0</v>
      </c>
      <c r="I151">
        <v>0</v>
      </c>
      <c r="J151">
        <v>11</v>
      </c>
      <c r="K151">
        <v>0</v>
      </c>
      <c r="L151">
        <v>12</v>
      </c>
      <c r="M151">
        <v>7</v>
      </c>
      <c r="N151">
        <v>6</v>
      </c>
      <c r="O151">
        <v>6</v>
      </c>
      <c r="Q151">
        <v>0</v>
      </c>
      <c r="R151">
        <v>0.45200000000000001</v>
      </c>
      <c r="S151">
        <v>0.42718446601941745</v>
      </c>
      <c r="T151">
        <v>0.38800000000000001</v>
      </c>
      <c r="U151">
        <v>2009</v>
      </c>
    </row>
    <row r="152" spans="1:21" x14ac:dyDescent="0.25">
      <c r="A152" t="s">
        <v>198</v>
      </c>
      <c r="B152" t="s">
        <v>209</v>
      </c>
      <c r="C152" t="s">
        <v>223</v>
      </c>
      <c r="D152">
        <v>98</v>
      </c>
      <c r="E152">
        <v>22</v>
      </c>
      <c r="F152">
        <v>38</v>
      </c>
      <c r="G152">
        <v>4</v>
      </c>
      <c r="H152">
        <v>0</v>
      </c>
      <c r="I152">
        <v>0</v>
      </c>
      <c r="J152">
        <v>13</v>
      </c>
      <c r="K152">
        <v>1</v>
      </c>
      <c r="L152">
        <v>7</v>
      </c>
      <c r="M152">
        <v>11</v>
      </c>
      <c r="N152">
        <v>4</v>
      </c>
      <c r="O152">
        <v>4</v>
      </c>
      <c r="Q152">
        <v>2</v>
      </c>
      <c r="R152">
        <v>0.439</v>
      </c>
      <c r="S152">
        <v>0.42857142857142855</v>
      </c>
      <c r="T152">
        <v>0.38800000000000001</v>
      </c>
      <c r="U152">
        <v>2009</v>
      </c>
    </row>
    <row r="153" spans="1:21" x14ac:dyDescent="0.25">
      <c r="A153" t="s">
        <v>199</v>
      </c>
      <c r="B153" t="s">
        <v>176</v>
      </c>
      <c r="C153" t="s">
        <v>224</v>
      </c>
      <c r="D153">
        <v>99</v>
      </c>
      <c r="E153">
        <v>24</v>
      </c>
      <c r="F153">
        <v>29</v>
      </c>
      <c r="G153">
        <v>6</v>
      </c>
      <c r="H153">
        <v>1</v>
      </c>
      <c r="I153">
        <v>2</v>
      </c>
      <c r="J153">
        <v>14</v>
      </c>
      <c r="K153">
        <v>0</v>
      </c>
      <c r="L153">
        <v>7</v>
      </c>
      <c r="M153">
        <v>19</v>
      </c>
      <c r="N153">
        <v>1</v>
      </c>
      <c r="O153">
        <v>1</v>
      </c>
      <c r="Q153">
        <v>1</v>
      </c>
      <c r="R153">
        <v>0.34599999999999997</v>
      </c>
      <c r="S153">
        <v>0.43434343434343436</v>
      </c>
      <c r="T153">
        <v>0.29299999999999998</v>
      </c>
      <c r="U153">
        <v>2009</v>
      </c>
    </row>
    <row r="154" spans="1:21" x14ac:dyDescent="0.25">
      <c r="A154" t="s">
        <v>178</v>
      </c>
      <c r="B154" t="s">
        <v>187</v>
      </c>
      <c r="C154" t="s">
        <v>225</v>
      </c>
      <c r="D154">
        <v>103</v>
      </c>
      <c r="E154">
        <v>21</v>
      </c>
      <c r="F154">
        <v>29</v>
      </c>
      <c r="G154">
        <v>5</v>
      </c>
      <c r="H154">
        <v>0</v>
      </c>
      <c r="I154">
        <v>2</v>
      </c>
      <c r="J154">
        <v>21</v>
      </c>
      <c r="K154">
        <v>0</v>
      </c>
      <c r="L154">
        <v>14</v>
      </c>
      <c r="M154">
        <v>20</v>
      </c>
      <c r="N154">
        <v>2</v>
      </c>
      <c r="O154">
        <v>2</v>
      </c>
      <c r="Q154">
        <v>0</v>
      </c>
      <c r="R154">
        <v>0.36799999999999999</v>
      </c>
      <c r="S154">
        <v>0.38834951456310679</v>
      </c>
      <c r="T154">
        <v>0.28199999999999997</v>
      </c>
      <c r="U154">
        <v>2009</v>
      </c>
    </row>
    <row r="155" spans="1:21" x14ac:dyDescent="0.25">
      <c r="A155" t="s">
        <v>179</v>
      </c>
      <c r="B155" t="s">
        <v>188</v>
      </c>
      <c r="C155" t="s">
        <v>226</v>
      </c>
      <c r="D155">
        <v>120</v>
      </c>
      <c r="E155">
        <v>20</v>
      </c>
      <c r="F155">
        <v>26</v>
      </c>
      <c r="G155">
        <v>4</v>
      </c>
      <c r="H155">
        <v>1</v>
      </c>
      <c r="I155">
        <v>0</v>
      </c>
      <c r="J155">
        <v>14</v>
      </c>
      <c r="K155">
        <v>0</v>
      </c>
      <c r="L155">
        <v>14</v>
      </c>
      <c r="M155">
        <v>17</v>
      </c>
      <c r="N155">
        <v>4</v>
      </c>
      <c r="O155">
        <v>4</v>
      </c>
      <c r="Q155">
        <v>1</v>
      </c>
      <c r="R155">
        <v>0.30399999999999999</v>
      </c>
      <c r="S155">
        <v>0.26666666666666666</v>
      </c>
      <c r="T155">
        <v>0.217</v>
      </c>
      <c r="U155">
        <v>2009</v>
      </c>
    </row>
    <row r="156" spans="1:21" x14ac:dyDescent="0.25">
      <c r="A156" t="s">
        <v>200</v>
      </c>
      <c r="B156" t="s">
        <v>210</v>
      </c>
      <c r="C156" t="s">
        <v>227</v>
      </c>
      <c r="D156">
        <v>89</v>
      </c>
      <c r="E156">
        <v>15</v>
      </c>
      <c r="F156">
        <v>21</v>
      </c>
      <c r="G156">
        <v>2</v>
      </c>
      <c r="H156">
        <v>1</v>
      </c>
      <c r="I156">
        <v>4</v>
      </c>
      <c r="J156">
        <v>17</v>
      </c>
      <c r="K156">
        <v>1</v>
      </c>
      <c r="L156">
        <v>9</v>
      </c>
      <c r="M156">
        <v>20</v>
      </c>
      <c r="N156">
        <v>2</v>
      </c>
      <c r="O156">
        <v>2</v>
      </c>
      <c r="Q156">
        <v>1</v>
      </c>
      <c r="R156">
        <v>0.313</v>
      </c>
      <c r="S156">
        <v>0.4157303370786517</v>
      </c>
      <c r="T156">
        <v>0.23599999999999999</v>
      </c>
      <c r="U156">
        <v>2009</v>
      </c>
    </row>
    <row r="157" spans="1:21" x14ac:dyDescent="0.25">
      <c r="A157" t="s">
        <v>201</v>
      </c>
      <c r="B157" t="s">
        <v>211</v>
      </c>
      <c r="C157" t="s">
        <v>228</v>
      </c>
      <c r="D157">
        <v>67</v>
      </c>
      <c r="E157">
        <v>13</v>
      </c>
      <c r="F157">
        <v>20</v>
      </c>
      <c r="G157">
        <v>3</v>
      </c>
      <c r="H157">
        <v>1</v>
      </c>
      <c r="I157">
        <v>1</v>
      </c>
      <c r="J157">
        <v>14</v>
      </c>
      <c r="K157">
        <v>0</v>
      </c>
      <c r="L157">
        <v>5</v>
      </c>
      <c r="M157">
        <v>13</v>
      </c>
      <c r="N157">
        <v>1</v>
      </c>
      <c r="O157">
        <v>1</v>
      </c>
      <c r="Q157">
        <v>0</v>
      </c>
      <c r="R157">
        <v>0.34699999999999998</v>
      </c>
      <c r="S157">
        <v>0.41791044776119401</v>
      </c>
      <c r="T157">
        <v>0.29899999999999999</v>
      </c>
      <c r="U157">
        <v>2009</v>
      </c>
    </row>
    <row r="158" spans="1:21" x14ac:dyDescent="0.25">
      <c r="A158" t="s">
        <v>202</v>
      </c>
      <c r="B158" t="s">
        <v>212</v>
      </c>
      <c r="C158" t="s">
        <v>229</v>
      </c>
      <c r="D158">
        <v>62</v>
      </c>
      <c r="E158">
        <v>11</v>
      </c>
      <c r="F158">
        <v>17</v>
      </c>
      <c r="G158">
        <v>0</v>
      </c>
      <c r="H158">
        <v>1</v>
      </c>
      <c r="I158">
        <v>0</v>
      </c>
      <c r="J158">
        <v>7</v>
      </c>
      <c r="K158">
        <v>0</v>
      </c>
      <c r="L158">
        <v>6</v>
      </c>
      <c r="M158">
        <v>6</v>
      </c>
      <c r="N158">
        <v>1</v>
      </c>
      <c r="O158">
        <v>1</v>
      </c>
      <c r="Q158">
        <v>1</v>
      </c>
      <c r="R158">
        <v>0.34799999999999998</v>
      </c>
      <c r="S158">
        <v>0.30645161290322581</v>
      </c>
      <c r="T158">
        <v>0.27400000000000002</v>
      </c>
      <c r="U158">
        <v>2009</v>
      </c>
    </row>
    <row r="159" spans="1:21" x14ac:dyDescent="0.25">
      <c r="A159" t="s">
        <v>161</v>
      </c>
      <c r="B159" t="s">
        <v>171</v>
      </c>
      <c r="C159" t="s">
        <v>230</v>
      </c>
      <c r="D159">
        <v>46</v>
      </c>
      <c r="E159">
        <v>13</v>
      </c>
      <c r="F159">
        <v>13</v>
      </c>
      <c r="G159">
        <v>2</v>
      </c>
      <c r="H159">
        <v>2</v>
      </c>
      <c r="I159">
        <v>0</v>
      </c>
      <c r="J159">
        <v>9</v>
      </c>
      <c r="K159">
        <v>0</v>
      </c>
      <c r="L159">
        <v>8</v>
      </c>
      <c r="M159">
        <v>10</v>
      </c>
      <c r="N159">
        <v>0</v>
      </c>
      <c r="O159">
        <v>0</v>
      </c>
      <c r="Q159">
        <v>2</v>
      </c>
      <c r="R159">
        <v>0.41099999999999998</v>
      </c>
      <c r="S159">
        <v>0.41304347826086957</v>
      </c>
      <c r="T159">
        <v>0.28299999999999997</v>
      </c>
      <c r="U159">
        <v>2009</v>
      </c>
    </row>
    <row r="160" spans="1:21" x14ac:dyDescent="0.25">
      <c r="A160" t="s">
        <v>203</v>
      </c>
      <c r="B160" t="s">
        <v>213</v>
      </c>
      <c r="C160" t="s">
        <v>231</v>
      </c>
      <c r="D160">
        <v>11</v>
      </c>
      <c r="E160">
        <v>5</v>
      </c>
      <c r="F160">
        <v>6</v>
      </c>
      <c r="G160">
        <v>0</v>
      </c>
      <c r="H160">
        <v>0</v>
      </c>
      <c r="I160">
        <v>0</v>
      </c>
      <c r="J160">
        <v>3</v>
      </c>
      <c r="K160">
        <v>0</v>
      </c>
      <c r="L160">
        <v>1</v>
      </c>
      <c r="M160">
        <v>3</v>
      </c>
      <c r="N160">
        <v>0</v>
      </c>
      <c r="O160">
        <v>0</v>
      </c>
      <c r="Q160">
        <v>0</v>
      </c>
      <c r="R160">
        <v>0.58299999999999996</v>
      </c>
      <c r="S160">
        <v>0.54545454545454541</v>
      </c>
      <c r="T160">
        <v>0.54500000000000004</v>
      </c>
      <c r="U160">
        <v>2009</v>
      </c>
    </row>
    <row r="161" spans="1:21" x14ac:dyDescent="0.25">
      <c r="A161" t="s">
        <v>204</v>
      </c>
      <c r="B161" t="s">
        <v>214</v>
      </c>
      <c r="C161" t="s">
        <v>232</v>
      </c>
      <c r="D161">
        <v>10</v>
      </c>
      <c r="E161">
        <v>1</v>
      </c>
      <c r="F161">
        <v>3</v>
      </c>
      <c r="G161">
        <v>1</v>
      </c>
      <c r="H161">
        <v>0</v>
      </c>
      <c r="I161">
        <v>0</v>
      </c>
      <c r="J161">
        <v>3</v>
      </c>
      <c r="K161">
        <v>0</v>
      </c>
      <c r="L161">
        <v>2</v>
      </c>
      <c r="M161">
        <v>2</v>
      </c>
      <c r="N161">
        <v>0</v>
      </c>
      <c r="O161">
        <v>0</v>
      </c>
      <c r="Q161">
        <v>0</v>
      </c>
      <c r="R161">
        <v>0.41699999999999998</v>
      </c>
      <c r="S161">
        <v>0.4</v>
      </c>
      <c r="T161">
        <v>0.3</v>
      </c>
      <c r="U161">
        <v>2009</v>
      </c>
    </row>
    <row r="162" spans="1:21" x14ac:dyDescent="0.25">
      <c r="A162" t="s">
        <v>182</v>
      </c>
      <c r="B162" t="s">
        <v>190</v>
      </c>
      <c r="C162" t="s">
        <v>233</v>
      </c>
      <c r="D162">
        <v>4</v>
      </c>
      <c r="E162">
        <v>3</v>
      </c>
      <c r="F162">
        <v>2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3</v>
      </c>
      <c r="M162">
        <v>2</v>
      </c>
      <c r="N162">
        <v>0</v>
      </c>
      <c r="O162">
        <v>0</v>
      </c>
      <c r="Q162">
        <v>0</v>
      </c>
      <c r="R162">
        <v>0.71399999999999997</v>
      </c>
      <c r="S162">
        <v>1.5</v>
      </c>
      <c r="T162">
        <v>0.5</v>
      </c>
      <c r="U162">
        <v>2009</v>
      </c>
    </row>
    <row r="163" spans="1:21" x14ac:dyDescent="0.25">
      <c r="A163" t="s">
        <v>205</v>
      </c>
      <c r="B163" t="s">
        <v>215</v>
      </c>
      <c r="C163" t="s">
        <v>234</v>
      </c>
      <c r="D163">
        <v>2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  <c r="Q163">
        <v>0</v>
      </c>
      <c r="R163">
        <v>0.5</v>
      </c>
      <c r="S163">
        <v>0.5</v>
      </c>
      <c r="T163">
        <v>0.5</v>
      </c>
      <c r="U163">
        <v>2009</v>
      </c>
    </row>
    <row r="164" spans="1:21" x14ac:dyDescent="0.25">
      <c r="A164" t="s">
        <v>185</v>
      </c>
      <c r="B164" t="s">
        <v>129</v>
      </c>
      <c r="C164" t="s">
        <v>235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Q164">
        <v>1</v>
      </c>
      <c r="R164">
        <v>0.5</v>
      </c>
      <c r="S164">
        <v>0</v>
      </c>
      <c r="T164">
        <v>0</v>
      </c>
      <c r="U164">
        <v>2009</v>
      </c>
    </row>
    <row r="165" spans="1:21" x14ac:dyDescent="0.25">
      <c r="A165" t="s">
        <v>206</v>
      </c>
      <c r="B165" t="s">
        <v>216</v>
      </c>
      <c r="C165" t="s">
        <v>236</v>
      </c>
      <c r="D165">
        <v>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0</v>
      </c>
      <c r="O165">
        <v>0</v>
      </c>
      <c r="Q165">
        <v>0</v>
      </c>
      <c r="R165">
        <v>0</v>
      </c>
      <c r="S165">
        <v>0</v>
      </c>
      <c r="T165">
        <v>0</v>
      </c>
      <c r="U165">
        <v>2009</v>
      </c>
    </row>
    <row r="166" spans="1:21" x14ac:dyDescent="0.25">
      <c r="A166" t="s">
        <v>207</v>
      </c>
      <c r="B166" t="s">
        <v>119</v>
      </c>
      <c r="C166" t="s">
        <v>237</v>
      </c>
      <c r="D166">
        <v>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Q166">
        <v>0</v>
      </c>
      <c r="R166">
        <v>0</v>
      </c>
      <c r="S166">
        <v>0</v>
      </c>
      <c r="T166">
        <v>0</v>
      </c>
      <c r="U166">
        <v>2009</v>
      </c>
    </row>
    <row r="167" spans="1:21" x14ac:dyDescent="0.25">
      <c r="A167" t="s">
        <v>36</v>
      </c>
      <c r="B167" t="s">
        <v>217</v>
      </c>
      <c r="C167" t="s">
        <v>238</v>
      </c>
      <c r="D167">
        <v>2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Q167">
        <v>0</v>
      </c>
      <c r="R167">
        <v>0</v>
      </c>
      <c r="S167">
        <v>0</v>
      </c>
      <c r="T167">
        <v>0</v>
      </c>
      <c r="U167">
        <v>2009</v>
      </c>
    </row>
    <row r="168" spans="1:21" x14ac:dyDescent="0.25">
      <c r="A168" t="s">
        <v>163</v>
      </c>
      <c r="B168" t="s">
        <v>176</v>
      </c>
      <c r="C168" t="s">
        <v>239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Q168">
        <v>0</v>
      </c>
      <c r="R168">
        <v>0</v>
      </c>
      <c r="S168" t="e">
        <v>#DIV/0!</v>
      </c>
      <c r="T168">
        <v>0</v>
      </c>
      <c r="U168">
        <v>2009</v>
      </c>
    </row>
    <row r="169" spans="1:21" x14ac:dyDescent="0.25">
      <c r="A169" t="s">
        <v>184</v>
      </c>
      <c r="B169" t="s">
        <v>192</v>
      </c>
      <c r="C169" t="s">
        <v>240</v>
      </c>
      <c r="D169">
        <v>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Q169">
        <v>0</v>
      </c>
      <c r="R169">
        <v>0</v>
      </c>
      <c r="S169">
        <v>0</v>
      </c>
      <c r="T169">
        <v>0</v>
      </c>
      <c r="U169">
        <v>2009</v>
      </c>
    </row>
    <row r="170" spans="1:21" x14ac:dyDescent="0.25">
      <c r="A170" t="s">
        <v>1</v>
      </c>
      <c r="B170" t="s">
        <v>24</v>
      </c>
      <c r="C170" t="s">
        <v>293</v>
      </c>
      <c r="D170" s="1">
        <v>137</v>
      </c>
      <c r="E170" s="1">
        <v>45</v>
      </c>
      <c r="F170" s="1">
        <v>58</v>
      </c>
      <c r="G170" s="1">
        <v>12</v>
      </c>
      <c r="H170" s="1">
        <v>6</v>
      </c>
      <c r="I170" s="1">
        <v>2</v>
      </c>
      <c r="J170" s="1">
        <v>28</v>
      </c>
      <c r="K170" s="1">
        <v>5</v>
      </c>
      <c r="L170" s="1">
        <v>16</v>
      </c>
      <c r="M170" s="1">
        <v>23</v>
      </c>
      <c r="N170" s="1">
        <v>29</v>
      </c>
      <c r="O170" s="1">
        <v>30</v>
      </c>
      <c r="P170" s="62">
        <v>0.96666666666666667</v>
      </c>
      <c r="Q170" s="1">
        <v>2</v>
      </c>
      <c r="R170" s="62">
        <v>0.49032258064516127</v>
      </c>
      <c r="S170" s="62">
        <v>0.64233576642335766</v>
      </c>
      <c r="T170" s="62">
        <v>0.42335766423357662</v>
      </c>
      <c r="U170">
        <v>2018</v>
      </c>
    </row>
    <row r="171" spans="1:21" x14ac:dyDescent="0.25">
      <c r="A171" t="s">
        <v>363</v>
      </c>
      <c r="B171" t="s">
        <v>364</v>
      </c>
      <c r="C171" t="s">
        <v>377</v>
      </c>
      <c r="D171" s="1">
        <v>130</v>
      </c>
      <c r="E171" s="1">
        <v>40</v>
      </c>
      <c r="F171" s="1">
        <v>45</v>
      </c>
      <c r="G171" s="1">
        <v>9</v>
      </c>
      <c r="H171" s="1">
        <v>1</v>
      </c>
      <c r="I171" s="1">
        <v>2</v>
      </c>
      <c r="J171" s="1">
        <v>15</v>
      </c>
      <c r="K171" s="1">
        <v>2</v>
      </c>
      <c r="L171" s="1">
        <v>20</v>
      </c>
      <c r="M171" s="1">
        <v>13</v>
      </c>
      <c r="N171" s="1">
        <v>21</v>
      </c>
      <c r="O171" s="1">
        <v>24</v>
      </c>
      <c r="P171" s="62">
        <v>0.875</v>
      </c>
      <c r="Q171" s="1">
        <v>4</v>
      </c>
      <c r="R171" s="62">
        <v>0.44805194805194803</v>
      </c>
      <c r="S171" s="62">
        <v>0.47692307692307695</v>
      </c>
      <c r="T171" s="62">
        <v>0.34615384615384615</v>
      </c>
      <c r="U171">
        <v>2018</v>
      </c>
    </row>
    <row r="172" spans="1:21" x14ac:dyDescent="0.25">
      <c r="A172" t="s">
        <v>11</v>
      </c>
      <c r="B172" t="s">
        <v>35</v>
      </c>
      <c r="C172" t="s">
        <v>309</v>
      </c>
      <c r="D172" s="1">
        <v>128</v>
      </c>
      <c r="E172" s="1">
        <v>10</v>
      </c>
      <c r="F172" s="1">
        <v>44</v>
      </c>
      <c r="G172" s="1">
        <v>13</v>
      </c>
      <c r="H172" s="1">
        <v>2</v>
      </c>
      <c r="I172" s="1">
        <v>5</v>
      </c>
      <c r="J172" s="1">
        <v>41</v>
      </c>
      <c r="K172" s="1">
        <v>4</v>
      </c>
      <c r="L172" s="1">
        <v>15</v>
      </c>
      <c r="M172" s="1">
        <v>13</v>
      </c>
      <c r="N172" s="1">
        <v>3</v>
      </c>
      <c r="O172" s="1">
        <v>3</v>
      </c>
      <c r="P172" s="62">
        <v>1</v>
      </c>
      <c r="Q172" s="1">
        <v>5</v>
      </c>
      <c r="R172" s="62">
        <v>0.43243243243243246</v>
      </c>
      <c r="S172" s="62">
        <v>0.59375</v>
      </c>
      <c r="T172" s="62">
        <v>0.34375</v>
      </c>
      <c r="U172">
        <v>2018</v>
      </c>
    </row>
    <row r="173" spans="1:21" x14ac:dyDescent="0.25">
      <c r="A173" t="s">
        <v>8</v>
      </c>
      <c r="B173" t="s">
        <v>32</v>
      </c>
      <c r="C173" t="s">
        <v>304</v>
      </c>
      <c r="D173" s="1">
        <v>124</v>
      </c>
      <c r="E173" s="1">
        <v>15</v>
      </c>
      <c r="F173" s="1">
        <v>43</v>
      </c>
      <c r="G173" s="1">
        <v>5</v>
      </c>
      <c r="H173" s="1">
        <v>0</v>
      </c>
      <c r="I173" s="1">
        <v>0</v>
      </c>
      <c r="J173" s="1">
        <v>26</v>
      </c>
      <c r="K173" s="1">
        <v>0</v>
      </c>
      <c r="L173" s="1">
        <v>14</v>
      </c>
      <c r="M173" s="1">
        <v>7</v>
      </c>
      <c r="N173" s="1">
        <v>1</v>
      </c>
      <c r="O173" s="1">
        <v>1</v>
      </c>
      <c r="P173" s="62">
        <v>1</v>
      </c>
      <c r="Q173" s="1">
        <v>5</v>
      </c>
      <c r="R173" s="62">
        <v>0.43356643356643354</v>
      </c>
      <c r="S173" s="62">
        <v>0.38709677419354838</v>
      </c>
      <c r="T173" s="62">
        <v>0.34677419354838712</v>
      </c>
      <c r="U173">
        <v>2018</v>
      </c>
    </row>
    <row r="174" spans="1:21" x14ac:dyDescent="0.25">
      <c r="A174" t="s">
        <v>365</v>
      </c>
      <c r="B174" t="s">
        <v>366</v>
      </c>
      <c r="C174" t="s">
        <v>378</v>
      </c>
      <c r="D174" s="1">
        <v>116</v>
      </c>
      <c r="E174" s="1">
        <v>21</v>
      </c>
      <c r="F174" s="1">
        <v>36</v>
      </c>
      <c r="G174" s="1">
        <v>7</v>
      </c>
      <c r="H174" s="1">
        <v>2</v>
      </c>
      <c r="I174" s="1">
        <v>0</v>
      </c>
      <c r="J174" s="1">
        <v>20</v>
      </c>
      <c r="K174" s="1">
        <v>6</v>
      </c>
      <c r="L174" s="1">
        <v>11</v>
      </c>
      <c r="M174" s="1">
        <v>20</v>
      </c>
      <c r="N174" s="1">
        <v>11</v>
      </c>
      <c r="O174" s="1">
        <v>15</v>
      </c>
      <c r="P174" s="62">
        <v>0.73333333333333328</v>
      </c>
      <c r="Q174" s="1">
        <v>5</v>
      </c>
      <c r="R174" s="62">
        <v>0.39393939393939392</v>
      </c>
      <c r="S174" s="62">
        <v>0.40517241379310343</v>
      </c>
      <c r="T174" s="62">
        <v>0.31034482758620691</v>
      </c>
      <c r="U174">
        <v>2018</v>
      </c>
    </row>
    <row r="175" spans="1:21" x14ac:dyDescent="0.25">
      <c r="A175" t="s">
        <v>17</v>
      </c>
      <c r="B175" t="s">
        <v>42</v>
      </c>
      <c r="C175" t="s">
        <v>307</v>
      </c>
      <c r="D175" s="1">
        <v>112</v>
      </c>
      <c r="E175" s="1">
        <v>23</v>
      </c>
      <c r="F175" s="1">
        <v>33</v>
      </c>
      <c r="G175" s="1">
        <v>11</v>
      </c>
      <c r="H175" s="1">
        <v>1</v>
      </c>
      <c r="I175" s="1">
        <v>0</v>
      </c>
      <c r="J175" s="1">
        <v>26</v>
      </c>
      <c r="K175" s="1">
        <v>3</v>
      </c>
      <c r="L175" s="1">
        <v>22</v>
      </c>
      <c r="M175" s="1">
        <v>25</v>
      </c>
      <c r="N175" s="1">
        <v>13</v>
      </c>
      <c r="O175" s="1">
        <v>13</v>
      </c>
      <c r="P175" s="62">
        <v>1</v>
      </c>
      <c r="Q175" s="1">
        <v>2</v>
      </c>
      <c r="R175" s="62">
        <v>0.41911764705882354</v>
      </c>
      <c r="S175" s="62">
        <v>0.4107142857142857</v>
      </c>
      <c r="T175" s="62">
        <v>0.29464285714285715</v>
      </c>
      <c r="U175">
        <v>2018</v>
      </c>
    </row>
    <row r="176" spans="1:21" x14ac:dyDescent="0.25">
      <c r="A176" t="s">
        <v>5</v>
      </c>
      <c r="B176" t="s">
        <v>29</v>
      </c>
      <c r="C176" t="s">
        <v>310</v>
      </c>
      <c r="D176" s="1">
        <v>95</v>
      </c>
      <c r="E176" s="1">
        <v>18</v>
      </c>
      <c r="F176" s="1">
        <v>25</v>
      </c>
      <c r="G176" s="1">
        <v>4</v>
      </c>
      <c r="H176" s="1">
        <v>0</v>
      </c>
      <c r="I176" s="1">
        <v>1</v>
      </c>
      <c r="J176" s="1">
        <v>15</v>
      </c>
      <c r="K176" s="1">
        <v>5</v>
      </c>
      <c r="L176" s="1">
        <v>22</v>
      </c>
      <c r="M176" s="1">
        <v>28</v>
      </c>
      <c r="N176" s="1">
        <v>5</v>
      </c>
      <c r="O176" s="1">
        <v>9</v>
      </c>
      <c r="P176" s="62">
        <v>0.55555555555555558</v>
      </c>
      <c r="Q176" s="1">
        <v>0</v>
      </c>
      <c r="R176" s="62">
        <v>0.40170940170940173</v>
      </c>
      <c r="S176" s="62">
        <v>0.33684210526315789</v>
      </c>
      <c r="T176" s="62">
        <v>0.26315789473684209</v>
      </c>
      <c r="U176">
        <v>2018</v>
      </c>
    </row>
    <row r="177" spans="1:21" x14ac:dyDescent="0.25">
      <c r="A177" t="s">
        <v>19</v>
      </c>
      <c r="B177" t="s">
        <v>34</v>
      </c>
      <c r="C177" t="s">
        <v>314</v>
      </c>
      <c r="D177" s="1">
        <v>41</v>
      </c>
      <c r="E177" s="1">
        <v>8</v>
      </c>
      <c r="F177" s="1">
        <v>13</v>
      </c>
      <c r="G177" s="1">
        <v>1</v>
      </c>
      <c r="H177" s="1">
        <v>0</v>
      </c>
      <c r="I177" s="1">
        <v>0</v>
      </c>
      <c r="J177" s="1">
        <v>4</v>
      </c>
      <c r="K177" s="1">
        <v>1</v>
      </c>
      <c r="L177" s="1">
        <v>5</v>
      </c>
      <c r="M177" s="1">
        <v>10</v>
      </c>
      <c r="N177" s="1">
        <v>3</v>
      </c>
      <c r="O177" s="1">
        <v>7</v>
      </c>
      <c r="P177" s="62">
        <v>0.42857142857142855</v>
      </c>
      <c r="Q177" s="1">
        <v>0</v>
      </c>
      <c r="R177" s="62">
        <v>0.39130434782608697</v>
      </c>
      <c r="S177" s="62">
        <v>0.34146341463414637</v>
      </c>
      <c r="T177" s="62">
        <v>0.31707317073170732</v>
      </c>
      <c r="U177">
        <v>2018</v>
      </c>
    </row>
    <row r="178" spans="1:21" x14ac:dyDescent="0.25">
      <c r="A178" t="s">
        <v>14</v>
      </c>
      <c r="B178" t="s">
        <v>39</v>
      </c>
      <c r="C178" t="s">
        <v>308</v>
      </c>
      <c r="D178" s="1">
        <v>88</v>
      </c>
      <c r="E178" s="1">
        <v>11</v>
      </c>
      <c r="F178" s="1">
        <v>13</v>
      </c>
      <c r="G178" s="1">
        <v>1</v>
      </c>
      <c r="H178" s="1">
        <v>0</v>
      </c>
      <c r="I178" s="1">
        <v>0</v>
      </c>
      <c r="J178" s="1">
        <v>9</v>
      </c>
      <c r="K178" s="1">
        <v>8</v>
      </c>
      <c r="L178" s="1">
        <v>16</v>
      </c>
      <c r="M178" s="1">
        <v>12</v>
      </c>
      <c r="N178" s="1">
        <v>2</v>
      </c>
      <c r="O178" s="1">
        <v>2</v>
      </c>
      <c r="P178" s="62">
        <v>1</v>
      </c>
      <c r="Q178" s="1">
        <v>2</v>
      </c>
      <c r="R178" s="62">
        <v>0.29245283018867924</v>
      </c>
      <c r="S178" s="62">
        <v>0.15909090909090909</v>
      </c>
      <c r="T178" s="62">
        <v>0.14772727272727273</v>
      </c>
      <c r="U178">
        <v>2018</v>
      </c>
    </row>
    <row r="179" spans="1:21" x14ac:dyDescent="0.25">
      <c r="A179" t="s">
        <v>10</v>
      </c>
      <c r="B179" t="s">
        <v>34</v>
      </c>
      <c r="C179" t="s">
        <v>311</v>
      </c>
      <c r="D179" s="1">
        <v>56</v>
      </c>
      <c r="E179" s="1">
        <v>9</v>
      </c>
      <c r="F179" s="1">
        <v>12</v>
      </c>
      <c r="G179" s="1">
        <v>3</v>
      </c>
      <c r="H179" s="1">
        <v>0</v>
      </c>
      <c r="I179" s="1">
        <v>0</v>
      </c>
      <c r="J179" s="1">
        <v>4</v>
      </c>
      <c r="K179" s="1">
        <v>1</v>
      </c>
      <c r="L179" s="1">
        <v>5</v>
      </c>
      <c r="M179" s="1">
        <v>19</v>
      </c>
      <c r="N179" s="1">
        <v>6</v>
      </c>
      <c r="O179" s="1">
        <v>7</v>
      </c>
      <c r="P179" s="62">
        <v>0.8571428571428571</v>
      </c>
      <c r="Q179" s="1">
        <v>2</v>
      </c>
      <c r="R179" s="62">
        <v>0.30158730158730157</v>
      </c>
      <c r="S179" s="62">
        <v>0.26785714285714285</v>
      </c>
      <c r="T179" s="62">
        <v>0.21428571428571427</v>
      </c>
      <c r="U179">
        <v>2018</v>
      </c>
    </row>
    <row r="180" spans="1:21" x14ac:dyDescent="0.25">
      <c r="A180" t="s">
        <v>367</v>
      </c>
      <c r="B180" t="s">
        <v>368</v>
      </c>
      <c r="C180" t="s">
        <v>379</v>
      </c>
      <c r="D180" s="1">
        <v>15</v>
      </c>
      <c r="E180" s="1">
        <v>3</v>
      </c>
      <c r="F180" s="1">
        <v>4</v>
      </c>
      <c r="G180" s="1">
        <v>1</v>
      </c>
      <c r="H180" s="1">
        <v>0</v>
      </c>
      <c r="I180" s="1">
        <v>0</v>
      </c>
      <c r="J180" s="1">
        <v>4</v>
      </c>
      <c r="K180" s="1">
        <v>0</v>
      </c>
      <c r="L180" s="1">
        <v>0</v>
      </c>
      <c r="M180" s="1">
        <v>3</v>
      </c>
      <c r="N180" s="1">
        <v>2</v>
      </c>
      <c r="O180" s="1">
        <v>3</v>
      </c>
      <c r="P180" s="62">
        <v>0.66666666666666663</v>
      </c>
      <c r="Q180" s="1">
        <v>1</v>
      </c>
      <c r="R180" s="62">
        <v>0.3125</v>
      </c>
      <c r="S180" s="62">
        <v>0.33333333333333331</v>
      </c>
      <c r="T180" s="62">
        <v>0.26666666666666666</v>
      </c>
      <c r="U180">
        <v>2018</v>
      </c>
    </row>
    <row r="181" spans="1:21" x14ac:dyDescent="0.25">
      <c r="A181" t="s">
        <v>13</v>
      </c>
      <c r="B181" t="s">
        <v>38</v>
      </c>
      <c r="C181" t="s">
        <v>313</v>
      </c>
      <c r="D181" s="1">
        <v>23</v>
      </c>
      <c r="E181" s="1">
        <v>3</v>
      </c>
      <c r="F181" s="1">
        <v>2</v>
      </c>
      <c r="G181" s="1">
        <v>0</v>
      </c>
      <c r="H181" s="1">
        <v>0</v>
      </c>
      <c r="I181" s="1">
        <v>0</v>
      </c>
      <c r="J181" s="1">
        <v>5</v>
      </c>
      <c r="K181" s="1">
        <v>3</v>
      </c>
      <c r="L181" s="1">
        <v>5</v>
      </c>
      <c r="M181" s="1">
        <v>10</v>
      </c>
      <c r="N181" s="1">
        <v>2</v>
      </c>
      <c r="O181" s="1">
        <v>2</v>
      </c>
      <c r="P181" s="62">
        <v>1</v>
      </c>
      <c r="Q181" s="1">
        <v>3</v>
      </c>
      <c r="R181" s="62">
        <v>0.32258064516129031</v>
      </c>
      <c r="S181" s="62">
        <v>8.6956521739130432E-2</v>
      </c>
      <c r="T181" s="62">
        <v>8.6956521739130432E-2</v>
      </c>
      <c r="U181">
        <v>2018</v>
      </c>
    </row>
    <row r="182" spans="1:21" x14ac:dyDescent="0.25">
      <c r="A182" t="s">
        <v>23</v>
      </c>
      <c r="B182" t="s">
        <v>47</v>
      </c>
      <c r="C182" t="s">
        <v>306</v>
      </c>
      <c r="D182" s="1">
        <v>18</v>
      </c>
      <c r="E182" s="1">
        <v>3</v>
      </c>
      <c r="F182" s="1">
        <v>2</v>
      </c>
      <c r="G182" s="1">
        <v>0</v>
      </c>
      <c r="H182" s="1">
        <v>0</v>
      </c>
      <c r="I182" s="1">
        <v>0</v>
      </c>
      <c r="J182" s="1">
        <v>2</v>
      </c>
      <c r="K182" s="1">
        <v>1</v>
      </c>
      <c r="L182" s="1">
        <v>4</v>
      </c>
      <c r="M182" s="1">
        <v>9</v>
      </c>
      <c r="N182" s="1">
        <v>1</v>
      </c>
      <c r="O182" s="1">
        <v>2</v>
      </c>
      <c r="P182" s="62">
        <v>0.5</v>
      </c>
      <c r="Q182" s="1">
        <v>1</v>
      </c>
      <c r="R182" s="62">
        <v>0.30434782608695654</v>
      </c>
      <c r="S182" s="62">
        <v>0.1111111111111111</v>
      </c>
      <c r="T182" s="62">
        <v>0.1111111111111111</v>
      </c>
      <c r="U182">
        <v>2018</v>
      </c>
    </row>
    <row r="183" spans="1:21" x14ac:dyDescent="0.25">
      <c r="A183" t="s">
        <v>161</v>
      </c>
      <c r="B183" t="s">
        <v>369</v>
      </c>
      <c r="C183" t="s">
        <v>380</v>
      </c>
      <c r="D183" s="1">
        <v>10</v>
      </c>
      <c r="E183" s="1">
        <v>2</v>
      </c>
      <c r="F183" s="1">
        <v>2</v>
      </c>
      <c r="G183" s="1">
        <v>1</v>
      </c>
      <c r="H183" s="1">
        <v>0</v>
      </c>
      <c r="I183" s="1">
        <v>0</v>
      </c>
      <c r="J183" s="1">
        <v>1</v>
      </c>
      <c r="K183" s="1">
        <v>0</v>
      </c>
      <c r="L183" s="1">
        <v>5</v>
      </c>
      <c r="M183" s="1">
        <v>3</v>
      </c>
      <c r="N183" s="1">
        <v>1</v>
      </c>
      <c r="O183" s="1">
        <v>1</v>
      </c>
      <c r="P183" s="62">
        <v>1</v>
      </c>
      <c r="Q183" s="1">
        <v>0</v>
      </c>
      <c r="R183" s="62">
        <v>0.46666666666666667</v>
      </c>
      <c r="S183" s="62">
        <v>0.3</v>
      </c>
      <c r="T183" s="62">
        <v>0.2</v>
      </c>
      <c r="U183">
        <v>2018</v>
      </c>
    </row>
    <row r="184" spans="1:21" x14ac:dyDescent="0.25">
      <c r="A184" t="s">
        <v>370</v>
      </c>
      <c r="B184" t="s">
        <v>36</v>
      </c>
      <c r="C184" t="s">
        <v>381</v>
      </c>
      <c r="D184" s="1">
        <v>2</v>
      </c>
      <c r="E184" s="1">
        <v>1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1</v>
      </c>
      <c r="M184" s="1">
        <v>1</v>
      </c>
      <c r="N184" s="1">
        <v>0</v>
      </c>
      <c r="O184" s="1">
        <v>0</v>
      </c>
      <c r="P184" s="62" t="e">
        <v>#DIV/0!</v>
      </c>
      <c r="Q184" s="1">
        <v>0</v>
      </c>
      <c r="R184" s="62">
        <v>0.33333333333333331</v>
      </c>
      <c r="S184" s="62">
        <v>0</v>
      </c>
      <c r="T184" s="62">
        <v>0</v>
      </c>
      <c r="U184">
        <v>2018</v>
      </c>
    </row>
    <row r="185" spans="1:21" x14ac:dyDescent="0.25">
      <c r="A185" t="s">
        <v>371</v>
      </c>
      <c r="B185" t="s">
        <v>372</v>
      </c>
      <c r="C185" t="s">
        <v>382</v>
      </c>
      <c r="D185" s="1">
        <v>1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62" t="e">
        <v>#DIV/0!</v>
      </c>
      <c r="Q185" s="1">
        <v>0</v>
      </c>
      <c r="R185" s="62">
        <v>0</v>
      </c>
      <c r="S185" s="62">
        <v>0</v>
      </c>
      <c r="T185" s="62">
        <v>0</v>
      </c>
      <c r="U185">
        <v>2018</v>
      </c>
    </row>
    <row r="186" spans="1:21" x14ac:dyDescent="0.25">
      <c r="A186" t="s">
        <v>373</v>
      </c>
      <c r="B186" t="s">
        <v>122</v>
      </c>
      <c r="C186" t="s">
        <v>383</v>
      </c>
      <c r="D186" s="1">
        <v>5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5</v>
      </c>
      <c r="N186" s="1">
        <v>0</v>
      </c>
      <c r="O186" s="1">
        <v>0</v>
      </c>
      <c r="P186" s="62" t="e">
        <v>#DIV/0!</v>
      </c>
      <c r="Q186" s="1">
        <v>0</v>
      </c>
      <c r="R186" s="62">
        <v>0</v>
      </c>
      <c r="S186" s="62">
        <v>0</v>
      </c>
      <c r="T186" s="62">
        <v>0</v>
      </c>
      <c r="U186">
        <v>2018</v>
      </c>
    </row>
    <row r="187" spans="1:21" x14ac:dyDescent="0.25">
      <c r="A187" t="s">
        <v>374</v>
      </c>
      <c r="B187" t="s">
        <v>375</v>
      </c>
      <c r="C187" t="s">
        <v>384</v>
      </c>
      <c r="D187" s="1">
        <v>1</v>
      </c>
      <c r="E187" s="1">
        <v>9</v>
      </c>
      <c r="F187" s="1">
        <v>0</v>
      </c>
      <c r="G187" s="1">
        <v>0</v>
      </c>
      <c r="H187" s="1">
        <v>0</v>
      </c>
      <c r="I187" s="1">
        <v>0</v>
      </c>
      <c r="J187" s="1">
        <v>1</v>
      </c>
      <c r="K187" s="1">
        <v>0</v>
      </c>
      <c r="L187" s="1">
        <v>2</v>
      </c>
      <c r="M187" s="1">
        <v>1</v>
      </c>
      <c r="N187" s="1">
        <v>7</v>
      </c>
      <c r="O187" s="1">
        <v>8</v>
      </c>
      <c r="P187" s="62">
        <v>0.875</v>
      </c>
      <c r="Q187" s="1">
        <v>0</v>
      </c>
      <c r="R187" s="62">
        <v>0.66666666666666663</v>
      </c>
      <c r="S187" s="62">
        <v>0</v>
      </c>
      <c r="T187" s="62">
        <v>0</v>
      </c>
      <c r="U187">
        <v>2018</v>
      </c>
    </row>
    <row r="188" spans="1:21" x14ac:dyDescent="0.25">
      <c r="A188" t="s">
        <v>376</v>
      </c>
      <c r="B188" t="s">
        <v>14</v>
      </c>
      <c r="C188" t="s">
        <v>385</v>
      </c>
      <c r="D188" s="1">
        <v>1</v>
      </c>
      <c r="E188" s="1">
        <v>9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</v>
      </c>
      <c r="N188" s="1">
        <v>8</v>
      </c>
      <c r="O188" s="1">
        <v>10</v>
      </c>
      <c r="P188" s="62">
        <v>0.8</v>
      </c>
      <c r="Q188" s="1">
        <v>0</v>
      </c>
      <c r="R188" s="62">
        <v>0</v>
      </c>
      <c r="S188" s="62">
        <v>0</v>
      </c>
      <c r="T188" s="62">
        <v>0</v>
      </c>
      <c r="U188">
        <v>2018</v>
      </c>
    </row>
    <row r="189" spans="1:21" x14ac:dyDescent="0.25">
      <c r="A189" t="s">
        <v>20</v>
      </c>
      <c r="B189" t="s">
        <v>44</v>
      </c>
      <c r="C189" t="s">
        <v>315</v>
      </c>
      <c r="D189" s="1">
        <v>1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2</v>
      </c>
      <c r="M189" s="1">
        <v>1</v>
      </c>
      <c r="N189" s="1">
        <v>0</v>
      </c>
      <c r="O189" s="1">
        <v>0</v>
      </c>
      <c r="P189" s="62" t="e">
        <v>#DIV/0!</v>
      </c>
      <c r="Q189" s="1">
        <v>0</v>
      </c>
      <c r="R189" s="62">
        <v>0.66666666666666663</v>
      </c>
      <c r="S189" s="62">
        <v>0</v>
      </c>
      <c r="T189" s="62">
        <v>0</v>
      </c>
      <c r="U189">
        <v>2018</v>
      </c>
    </row>
    <row r="190" spans="1:21" x14ac:dyDescent="0.25">
      <c r="A190" t="s">
        <v>16</v>
      </c>
      <c r="B190" t="s">
        <v>386</v>
      </c>
      <c r="C190" t="s">
        <v>406</v>
      </c>
      <c r="D190" s="1">
        <v>139</v>
      </c>
      <c r="E190" s="1">
        <v>32</v>
      </c>
      <c r="F190" s="1">
        <v>47</v>
      </c>
      <c r="G190" s="1">
        <v>6</v>
      </c>
      <c r="H190" s="1">
        <v>1</v>
      </c>
      <c r="I190" s="1">
        <v>0</v>
      </c>
      <c r="J190" s="1">
        <v>14</v>
      </c>
      <c r="K190" s="1">
        <v>1</v>
      </c>
      <c r="L190" s="1">
        <v>20</v>
      </c>
      <c r="M190" s="1">
        <v>9</v>
      </c>
      <c r="N190" s="1">
        <v>17</v>
      </c>
      <c r="O190" s="1">
        <v>20</v>
      </c>
      <c r="P190" s="62">
        <v>0.85</v>
      </c>
      <c r="Q190" s="1">
        <v>3</v>
      </c>
      <c r="R190" s="62">
        <v>0.432</v>
      </c>
      <c r="S190" s="62">
        <v>0.39600000000000002</v>
      </c>
      <c r="T190" s="62">
        <v>0.33800000000000002</v>
      </c>
      <c r="U190">
        <v>2019</v>
      </c>
    </row>
    <row r="191" spans="1:21" x14ac:dyDescent="0.25">
      <c r="A191" t="s">
        <v>365</v>
      </c>
      <c r="B191" t="s">
        <v>366</v>
      </c>
      <c r="C191" t="s">
        <v>378</v>
      </c>
      <c r="D191" s="1">
        <v>122</v>
      </c>
      <c r="E191" s="1">
        <v>25</v>
      </c>
      <c r="F191" s="1">
        <v>46</v>
      </c>
      <c r="G191" s="1">
        <v>7</v>
      </c>
      <c r="H191" s="1">
        <v>4</v>
      </c>
      <c r="I191" s="1">
        <v>2</v>
      </c>
      <c r="J191" s="1">
        <v>42</v>
      </c>
      <c r="K191" s="1">
        <v>4</v>
      </c>
      <c r="L191" s="1">
        <v>15</v>
      </c>
      <c r="M191" s="1">
        <v>16</v>
      </c>
      <c r="N191" s="1">
        <v>16</v>
      </c>
      <c r="O191" s="1">
        <v>21</v>
      </c>
      <c r="P191" s="62">
        <v>0.76190476190476186</v>
      </c>
      <c r="Q191" s="1">
        <v>5</v>
      </c>
      <c r="R191" s="62">
        <v>0.46500000000000002</v>
      </c>
      <c r="S191" s="62">
        <v>0.54900000000000004</v>
      </c>
      <c r="T191" s="62">
        <v>0.377</v>
      </c>
      <c r="U191">
        <v>2019</v>
      </c>
    </row>
    <row r="192" spans="1:21" x14ac:dyDescent="0.25">
      <c r="A192" t="s">
        <v>11</v>
      </c>
      <c r="B192" t="s">
        <v>35</v>
      </c>
      <c r="C192" t="s">
        <v>309</v>
      </c>
      <c r="D192" s="1">
        <v>124</v>
      </c>
      <c r="E192" s="1">
        <v>11</v>
      </c>
      <c r="F192" s="1">
        <v>46</v>
      </c>
      <c r="G192" s="1">
        <v>12</v>
      </c>
      <c r="H192" s="1">
        <v>2</v>
      </c>
      <c r="I192" s="1">
        <v>4</v>
      </c>
      <c r="J192" s="1">
        <v>33</v>
      </c>
      <c r="K192" s="1">
        <v>0</v>
      </c>
      <c r="L192" s="1">
        <v>23</v>
      </c>
      <c r="M192" s="1">
        <v>13</v>
      </c>
      <c r="N192" s="1">
        <v>0</v>
      </c>
      <c r="O192" s="1">
        <v>0</v>
      </c>
      <c r="P192" s="62" t="e">
        <v>#DIV/0!</v>
      </c>
      <c r="Q192" s="1">
        <v>5</v>
      </c>
      <c r="R192" s="62">
        <v>0.48699999999999999</v>
      </c>
      <c r="S192" s="62">
        <v>0.59699999999999998</v>
      </c>
      <c r="T192" s="62">
        <v>0.371</v>
      </c>
      <c r="U192">
        <v>2019</v>
      </c>
    </row>
    <row r="193" spans="1:21" x14ac:dyDescent="0.25">
      <c r="A193" t="s">
        <v>367</v>
      </c>
      <c r="B193" t="s">
        <v>368</v>
      </c>
      <c r="C193" t="s">
        <v>379</v>
      </c>
      <c r="D193" s="1">
        <v>121</v>
      </c>
      <c r="E193" s="1">
        <v>23</v>
      </c>
      <c r="F193" s="1">
        <v>34</v>
      </c>
      <c r="G193" s="1">
        <v>6</v>
      </c>
      <c r="H193" s="1">
        <v>1</v>
      </c>
      <c r="I193" s="1">
        <v>0</v>
      </c>
      <c r="J193" s="1">
        <v>17</v>
      </c>
      <c r="K193" s="1">
        <v>4</v>
      </c>
      <c r="L193" s="1">
        <v>14</v>
      </c>
      <c r="M193" s="1">
        <v>18</v>
      </c>
      <c r="N193" s="1">
        <v>12</v>
      </c>
      <c r="O193" s="1">
        <v>14</v>
      </c>
      <c r="P193" s="62">
        <v>0.8571428571428571</v>
      </c>
      <c r="Q193" s="1">
        <v>5</v>
      </c>
      <c r="R193" s="62">
        <v>0.379</v>
      </c>
      <c r="S193" s="62">
        <v>0.34699999999999998</v>
      </c>
      <c r="T193" s="62">
        <v>0.28100000000000003</v>
      </c>
      <c r="U193">
        <v>2019</v>
      </c>
    </row>
    <row r="194" spans="1:21" x14ac:dyDescent="0.25">
      <c r="A194" t="s">
        <v>17</v>
      </c>
      <c r="B194" t="s">
        <v>42</v>
      </c>
      <c r="C194" t="s">
        <v>307</v>
      </c>
      <c r="D194" s="1">
        <v>117</v>
      </c>
      <c r="E194" s="1">
        <v>16</v>
      </c>
      <c r="F194" s="1">
        <v>34</v>
      </c>
      <c r="G194" s="1">
        <v>10</v>
      </c>
      <c r="H194" s="1">
        <v>1</v>
      </c>
      <c r="I194" s="1">
        <v>1</v>
      </c>
      <c r="J194" s="1">
        <v>27</v>
      </c>
      <c r="K194" s="1">
        <v>4</v>
      </c>
      <c r="L194" s="1">
        <v>12</v>
      </c>
      <c r="M194" s="1">
        <v>24</v>
      </c>
      <c r="N194" s="1">
        <v>16</v>
      </c>
      <c r="O194" s="1">
        <v>18</v>
      </c>
      <c r="P194" s="62">
        <v>0.88888888888888884</v>
      </c>
      <c r="Q194" s="1">
        <v>1</v>
      </c>
      <c r="R194" s="62">
        <v>0.36199999999999999</v>
      </c>
      <c r="S194" s="62">
        <v>0.41899999999999998</v>
      </c>
      <c r="T194" s="62">
        <v>0.29099999999999998</v>
      </c>
      <c r="U194">
        <v>2019</v>
      </c>
    </row>
    <row r="195" spans="1:21" x14ac:dyDescent="0.25">
      <c r="A195" t="s">
        <v>387</v>
      </c>
      <c r="B195" t="s">
        <v>388</v>
      </c>
      <c r="C195" t="s">
        <v>407</v>
      </c>
      <c r="D195" s="1">
        <v>120</v>
      </c>
      <c r="E195" s="1">
        <v>34</v>
      </c>
      <c r="F195" s="1">
        <v>32</v>
      </c>
      <c r="G195" s="1">
        <v>2</v>
      </c>
      <c r="H195" s="1">
        <v>5</v>
      </c>
      <c r="I195" s="1">
        <v>0</v>
      </c>
      <c r="J195" s="1">
        <v>18</v>
      </c>
      <c r="K195" s="1">
        <v>3</v>
      </c>
      <c r="L195" s="1">
        <v>21</v>
      </c>
      <c r="M195" s="1">
        <v>11</v>
      </c>
      <c r="N195" s="1">
        <v>12</v>
      </c>
      <c r="O195" s="1">
        <v>16</v>
      </c>
      <c r="P195" s="62">
        <v>0.75</v>
      </c>
      <c r="Q195" s="1">
        <v>3</v>
      </c>
      <c r="R195" s="62">
        <v>0.38900000000000001</v>
      </c>
      <c r="S195" s="62">
        <v>0.36699999999999999</v>
      </c>
      <c r="T195" s="62">
        <v>0.26700000000000002</v>
      </c>
      <c r="U195">
        <v>2019</v>
      </c>
    </row>
    <row r="196" spans="1:21" x14ac:dyDescent="0.25">
      <c r="A196" t="s">
        <v>19</v>
      </c>
      <c r="B196" t="s">
        <v>34</v>
      </c>
      <c r="C196" t="s">
        <v>314</v>
      </c>
      <c r="D196" s="1">
        <v>95</v>
      </c>
      <c r="E196" s="1">
        <v>15</v>
      </c>
      <c r="F196" s="1">
        <v>23</v>
      </c>
      <c r="G196" s="1">
        <v>1</v>
      </c>
      <c r="H196" s="1">
        <v>0</v>
      </c>
      <c r="I196" s="1">
        <v>0</v>
      </c>
      <c r="J196" s="1">
        <v>11</v>
      </c>
      <c r="K196" s="1">
        <v>2</v>
      </c>
      <c r="L196" s="1">
        <v>8</v>
      </c>
      <c r="M196" s="1">
        <v>13</v>
      </c>
      <c r="N196" s="1">
        <v>11</v>
      </c>
      <c r="O196" s="1">
        <v>12</v>
      </c>
      <c r="P196" s="62">
        <v>0.91666666666666663</v>
      </c>
      <c r="Q196" s="1">
        <v>0</v>
      </c>
      <c r="R196" s="62">
        <v>0.30099999999999999</v>
      </c>
      <c r="S196" s="62">
        <v>0.253</v>
      </c>
      <c r="T196" s="62">
        <v>0.24199999999999999</v>
      </c>
      <c r="U196">
        <v>2019</v>
      </c>
    </row>
    <row r="197" spans="1:21" x14ac:dyDescent="0.25">
      <c r="A197" t="s">
        <v>389</v>
      </c>
      <c r="B197" t="s">
        <v>390</v>
      </c>
      <c r="C197" t="s">
        <v>408</v>
      </c>
      <c r="D197" s="1">
        <v>65</v>
      </c>
      <c r="E197" s="1">
        <v>10</v>
      </c>
      <c r="F197" s="1">
        <v>17</v>
      </c>
      <c r="G197" s="1">
        <v>0</v>
      </c>
      <c r="H197" s="1">
        <v>1</v>
      </c>
      <c r="I197" s="1">
        <v>0</v>
      </c>
      <c r="J197" s="1">
        <v>8</v>
      </c>
      <c r="K197" s="1">
        <v>1</v>
      </c>
      <c r="L197" s="1">
        <v>6</v>
      </c>
      <c r="M197" s="1">
        <v>21</v>
      </c>
      <c r="N197" s="1">
        <v>4</v>
      </c>
      <c r="O197" s="1">
        <v>4</v>
      </c>
      <c r="P197" s="62">
        <v>1</v>
      </c>
      <c r="Q197" s="1">
        <v>0</v>
      </c>
      <c r="R197" s="62">
        <v>0.32400000000000001</v>
      </c>
      <c r="S197" s="62">
        <v>0.29199999999999998</v>
      </c>
      <c r="T197" s="62">
        <v>0.26200000000000001</v>
      </c>
      <c r="U197">
        <v>2019</v>
      </c>
    </row>
    <row r="198" spans="1:21" x14ac:dyDescent="0.25">
      <c r="A198" t="s">
        <v>3</v>
      </c>
      <c r="B198" t="s">
        <v>391</v>
      </c>
      <c r="C198" t="s">
        <v>409</v>
      </c>
      <c r="D198" s="1">
        <v>76</v>
      </c>
      <c r="E198" s="1">
        <v>5</v>
      </c>
      <c r="F198" s="1">
        <v>16</v>
      </c>
      <c r="G198" s="1">
        <v>1</v>
      </c>
      <c r="H198" s="1">
        <v>0</v>
      </c>
      <c r="I198" s="1">
        <v>0</v>
      </c>
      <c r="J198" s="1">
        <v>2</v>
      </c>
      <c r="K198" s="1">
        <v>1</v>
      </c>
      <c r="L198" s="1">
        <v>7</v>
      </c>
      <c r="M198" s="1">
        <v>9</v>
      </c>
      <c r="N198" s="1">
        <v>3</v>
      </c>
      <c r="O198" s="1">
        <v>3</v>
      </c>
      <c r="P198" s="62">
        <v>1</v>
      </c>
      <c r="Q198" s="1">
        <v>3</v>
      </c>
      <c r="R198" s="62">
        <v>0.30199999999999999</v>
      </c>
      <c r="S198" s="62">
        <v>0.224</v>
      </c>
      <c r="T198" s="62">
        <v>0.21099999999999999</v>
      </c>
      <c r="U198">
        <v>2019</v>
      </c>
    </row>
    <row r="199" spans="1:21" x14ac:dyDescent="0.25">
      <c r="A199" t="s">
        <v>363</v>
      </c>
      <c r="B199" t="s">
        <v>364</v>
      </c>
      <c r="C199" t="s">
        <v>377</v>
      </c>
      <c r="D199" s="1">
        <v>44</v>
      </c>
      <c r="E199" s="1">
        <v>14</v>
      </c>
      <c r="F199" s="1">
        <v>13</v>
      </c>
      <c r="G199" s="1">
        <v>3</v>
      </c>
      <c r="H199" s="1">
        <v>0</v>
      </c>
      <c r="I199" s="1">
        <v>1</v>
      </c>
      <c r="J199" s="1">
        <v>12</v>
      </c>
      <c r="K199" s="1">
        <v>1</v>
      </c>
      <c r="L199" s="1">
        <v>10</v>
      </c>
      <c r="M199" s="1">
        <v>4</v>
      </c>
      <c r="N199" s="1">
        <v>7</v>
      </c>
      <c r="O199" s="1">
        <v>9</v>
      </c>
      <c r="P199" s="62">
        <v>0.77777777777777779</v>
      </c>
      <c r="Q199" s="1">
        <v>0</v>
      </c>
      <c r="R199" s="62">
        <v>0.42599999999999999</v>
      </c>
      <c r="S199" s="62">
        <v>0.432</v>
      </c>
      <c r="T199" s="62">
        <v>0.29499999999999998</v>
      </c>
      <c r="U199">
        <v>2019</v>
      </c>
    </row>
    <row r="200" spans="1:21" x14ac:dyDescent="0.25">
      <c r="A200" t="s">
        <v>117</v>
      </c>
      <c r="B200" t="s">
        <v>392</v>
      </c>
      <c r="C200" t="s">
        <v>410</v>
      </c>
      <c r="D200" s="1">
        <v>21</v>
      </c>
      <c r="E200" s="1">
        <v>7</v>
      </c>
      <c r="F200" s="1">
        <v>7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1</v>
      </c>
      <c r="M200" s="1">
        <v>2</v>
      </c>
      <c r="N200" s="1">
        <v>4</v>
      </c>
      <c r="O200" s="1">
        <v>5</v>
      </c>
      <c r="P200" s="62">
        <v>0.8</v>
      </c>
      <c r="Q200" s="1">
        <v>1</v>
      </c>
      <c r="R200" s="62">
        <v>0.39100000000000001</v>
      </c>
      <c r="S200" s="62">
        <v>0.33300000000000002</v>
      </c>
      <c r="T200" s="62">
        <v>0.33300000000000002</v>
      </c>
      <c r="U200">
        <v>2019</v>
      </c>
    </row>
    <row r="201" spans="1:21" x14ac:dyDescent="0.25">
      <c r="A201" t="s">
        <v>393</v>
      </c>
      <c r="B201" t="s">
        <v>394</v>
      </c>
      <c r="C201" t="s">
        <v>411</v>
      </c>
      <c r="D201" s="1">
        <v>16</v>
      </c>
      <c r="E201" s="1">
        <v>3</v>
      </c>
      <c r="F201" s="1">
        <v>4</v>
      </c>
      <c r="G201" s="1">
        <v>0</v>
      </c>
      <c r="H201" s="1">
        <v>0</v>
      </c>
      <c r="I201" s="1">
        <v>0</v>
      </c>
      <c r="J201" s="1">
        <v>2</v>
      </c>
      <c r="K201" s="1">
        <v>1</v>
      </c>
      <c r="L201" s="1">
        <v>1</v>
      </c>
      <c r="M201" s="1">
        <v>2</v>
      </c>
      <c r="N201" s="1">
        <v>0</v>
      </c>
      <c r="O201" s="1">
        <v>0</v>
      </c>
      <c r="P201" s="62" t="e">
        <v>#DIV/0!</v>
      </c>
      <c r="Q201" s="1">
        <v>0</v>
      </c>
      <c r="R201" s="62">
        <v>0.29399999999999998</v>
      </c>
      <c r="S201" s="62">
        <v>0.25</v>
      </c>
      <c r="T201" s="62">
        <v>0.25</v>
      </c>
      <c r="U201">
        <v>2019</v>
      </c>
    </row>
    <row r="202" spans="1:21" x14ac:dyDescent="0.25">
      <c r="A202" t="s">
        <v>374</v>
      </c>
      <c r="B202" t="s">
        <v>375</v>
      </c>
      <c r="C202" t="s">
        <v>384</v>
      </c>
      <c r="D202" s="1">
        <v>20</v>
      </c>
      <c r="E202" s="1">
        <v>24</v>
      </c>
      <c r="F202" s="1">
        <v>3</v>
      </c>
      <c r="G202" s="1">
        <v>1</v>
      </c>
      <c r="H202" s="1">
        <v>0</v>
      </c>
      <c r="I202" s="1">
        <v>0</v>
      </c>
      <c r="J202" s="1">
        <v>3</v>
      </c>
      <c r="K202" s="1">
        <v>3</v>
      </c>
      <c r="L202" s="1">
        <v>3</v>
      </c>
      <c r="M202" s="1">
        <v>9</v>
      </c>
      <c r="N202" s="1">
        <v>11</v>
      </c>
      <c r="O202" s="1">
        <v>13</v>
      </c>
      <c r="P202" s="62">
        <v>0.84615384615384615</v>
      </c>
      <c r="Q202" s="1">
        <v>1</v>
      </c>
      <c r="R202" s="62">
        <v>0.29199999999999998</v>
      </c>
      <c r="S202" s="62">
        <v>0.2</v>
      </c>
      <c r="T202" s="62">
        <v>0.15</v>
      </c>
      <c r="U202">
        <v>2019</v>
      </c>
    </row>
    <row r="203" spans="1:21" x14ac:dyDescent="0.25">
      <c r="A203" t="s">
        <v>370</v>
      </c>
      <c r="B203" t="s">
        <v>36</v>
      </c>
      <c r="C203" t="s">
        <v>381</v>
      </c>
      <c r="D203" s="1">
        <v>8</v>
      </c>
      <c r="E203" s="1">
        <v>9</v>
      </c>
      <c r="F203" s="1">
        <v>2</v>
      </c>
      <c r="G203" s="1">
        <v>1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1</v>
      </c>
      <c r="N203" s="1">
        <v>2</v>
      </c>
      <c r="O203" s="1">
        <v>2</v>
      </c>
      <c r="P203" s="62">
        <v>1</v>
      </c>
      <c r="Q203" s="1">
        <v>0</v>
      </c>
      <c r="R203" s="62">
        <v>0.25</v>
      </c>
      <c r="S203" s="62">
        <v>0.375</v>
      </c>
      <c r="T203" s="62">
        <v>0.25</v>
      </c>
      <c r="U203">
        <v>2019</v>
      </c>
    </row>
    <row r="204" spans="1:21" x14ac:dyDescent="0.25">
      <c r="A204" t="s">
        <v>395</v>
      </c>
      <c r="B204" t="s">
        <v>396</v>
      </c>
      <c r="C204" t="s">
        <v>412</v>
      </c>
      <c r="D204" s="1">
        <v>9</v>
      </c>
      <c r="E204" s="1">
        <v>1</v>
      </c>
      <c r="F204" s="1">
        <v>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2</v>
      </c>
      <c r="M204" s="1">
        <v>4</v>
      </c>
      <c r="N204" s="1">
        <v>0</v>
      </c>
      <c r="O204" s="1">
        <v>0</v>
      </c>
      <c r="P204" s="62" t="e">
        <v>#DIV/0!</v>
      </c>
      <c r="Q204" s="1">
        <v>0</v>
      </c>
      <c r="R204" s="62">
        <v>0.27300000000000002</v>
      </c>
      <c r="S204" s="62">
        <v>0.111</v>
      </c>
      <c r="T204" s="62">
        <v>0.111</v>
      </c>
      <c r="U204">
        <v>2019</v>
      </c>
    </row>
    <row r="205" spans="1:21" x14ac:dyDescent="0.25">
      <c r="A205" t="s">
        <v>397</v>
      </c>
      <c r="B205" t="s">
        <v>368</v>
      </c>
      <c r="C205" t="s">
        <v>413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62" t="e">
        <v>#DIV/0!</v>
      </c>
      <c r="Q205" s="1">
        <v>0</v>
      </c>
      <c r="R205" s="62">
        <v>0</v>
      </c>
      <c r="S205" s="62">
        <v>0</v>
      </c>
      <c r="T205" s="62">
        <v>0</v>
      </c>
      <c r="U205">
        <v>2019</v>
      </c>
    </row>
    <row r="206" spans="1:21" x14ac:dyDescent="0.25">
      <c r="A206" t="s">
        <v>398</v>
      </c>
      <c r="B206" t="s">
        <v>399</v>
      </c>
      <c r="C206" t="s">
        <v>414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62" t="e">
        <v>#DIV/0!</v>
      </c>
      <c r="Q206" s="1">
        <v>0</v>
      </c>
      <c r="R206" s="62">
        <v>0</v>
      </c>
      <c r="S206" s="62">
        <v>0</v>
      </c>
      <c r="T206" s="62">
        <v>0</v>
      </c>
      <c r="U206">
        <v>2019</v>
      </c>
    </row>
    <row r="207" spans="1:21" x14ac:dyDescent="0.25">
      <c r="A207" t="s">
        <v>115</v>
      </c>
      <c r="B207" t="s">
        <v>400</v>
      </c>
      <c r="C207" t="s">
        <v>415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62" t="e">
        <v>#DIV/0!</v>
      </c>
      <c r="Q207" s="1">
        <v>0</v>
      </c>
      <c r="R207" s="62">
        <v>0</v>
      </c>
      <c r="S207" s="62">
        <v>0</v>
      </c>
      <c r="T207" s="62">
        <v>0</v>
      </c>
      <c r="U207">
        <v>2019</v>
      </c>
    </row>
    <row r="208" spans="1:21" x14ac:dyDescent="0.25">
      <c r="A208" t="s">
        <v>401</v>
      </c>
      <c r="B208" t="s">
        <v>402</v>
      </c>
      <c r="C208" t="s">
        <v>416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62" t="e">
        <v>#DIV/0!</v>
      </c>
      <c r="Q208" s="1">
        <v>0</v>
      </c>
      <c r="R208" s="62">
        <v>0</v>
      </c>
      <c r="S208" s="62">
        <v>0</v>
      </c>
      <c r="T208" s="62">
        <v>0</v>
      </c>
      <c r="U208">
        <v>2019</v>
      </c>
    </row>
    <row r="209" spans="1:21" x14ac:dyDescent="0.25">
      <c r="A209" t="s">
        <v>403</v>
      </c>
      <c r="B209" t="s">
        <v>176</v>
      </c>
      <c r="C209" t="s">
        <v>417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62" t="e">
        <v>#DIV/0!</v>
      </c>
      <c r="Q209" s="1">
        <v>0</v>
      </c>
      <c r="R209" s="62">
        <v>0</v>
      </c>
      <c r="S209" s="62">
        <v>0</v>
      </c>
      <c r="T209" s="62">
        <v>0</v>
      </c>
      <c r="U209">
        <v>2019</v>
      </c>
    </row>
    <row r="210" spans="1:21" x14ac:dyDescent="0.25">
      <c r="A210" t="s">
        <v>371</v>
      </c>
      <c r="B210" t="s">
        <v>372</v>
      </c>
      <c r="C210" t="s">
        <v>382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62" t="e">
        <v>#DIV/0!</v>
      </c>
      <c r="Q210" s="1">
        <v>0</v>
      </c>
      <c r="R210" s="62">
        <v>0</v>
      </c>
      <c r="S210" s="62">
        <v>0</v>
      </c>
      <c r="T210" s="62">
        <v>0</v>
      </c>
      <c r="U210">
        <v>2019</v>
      </c>
    </row>
    <row r="211" spans="1:21" x14ac:dyDescent="0.25">
      <c r="A211" t="s">
        <v>404</v>
      </c>
      <c r="B211" t="s">
        <v>32</v>
      </c>
      <c r="C211" t="s">
        <v>418</v>
      </c>
      <c r="D211" s="1">
        <v>2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2</v>
      </c>
      <c r="N211" s="1">
        <v>0</v>
      </c>
      <c r="O211" s="1">
        <v>0</v>
      </c>
      <c r="P211" s="62" t="e">
        <v>#DIV/0!</v>
      </c>
      <c r="Q211" s="1">
        <v>0</v>
      </c>
      <c r="R211" s="62">
        <v>0</v>
      </c>
      <c r="S211" s="62">
        <v>0</v>
      </c>
      <c r="T211" s="62">
        <v>0</v>
      </c>
      <c r="U211">
        <v>2019</v>
      </c>
    </row>
    <row r="212" spans="1:21" x14ac:dyDescent="0.25">
      <c r="A212" t="s">
        <v>373</v>
      </c>
      <c r="B212" t="s">
        <v>122</v>
      </c>
      <c r="C212" t="s">
        <v>383</v>
      </c>
      <c r="D212" s="1">
        <v>0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62" t="e">
        <v>#DIV/0!</v>
      </c>
      <c r="Q212" s="1">
        <v>0</v>
      </c>
      <c r="R212" s="62">
        <v>0</v>
      </c>
      <c r="S212" s="62">
        <v>0</v>
      </c>
      <c r="T212" s="62">
        <v>0</v>
      </c>
      <c r="U212">
        <v>2019</v>
      </c>
    </row>
    <row r="213" spans="1:21" x14ac:dyDescent="0.25">
      <c r="A213" t="s">
        <v>376</v>
      </c>
      <c r="B213" t="s">
        <v>14</v>
      </c>
      <c r="C213" t="s">
        <v>385</v>
      </c>
      <c r="D213" s="1">
        <v>0</v>
      </c>
      <c r="E213" s="1">
        <v>9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6</v>
      </c>
      <c r="O213" s="1">
        <v>6</v>
      </c>
      <c r="P213" s="62">
        <v>1</v>
      </c>
      <c r="Q213" s="1">
        <v>0</v>
      </c>
      <c r="R213" s="62">
        <v>0</v>
      </c>
      <c r="S213" s="62">
        <v>0</v>
      </c>
      <c r="T213" s="62">
        <v>0</v>
      </c>
      <c r="U213">
        <v>2019</v>
      </c>
    </row>
    <row r="214" spans="1:21" x14ac:dyDescent="0.25">
      <c r="A214" t="s">
        <v>161</v>
      </c>
      <c r="B214" t="s">
        <v>369</v>
      </c>
      <c r="C214" t="s">
        <v>380</v>
      </c>
      <c r="D214" s="1">
        <v>10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2</v>
      </c>
      <c r="M214" s="1">
        <v>3</v>
      </c>
      <c r="N214" s="1">
        <v>0</v>
      </c>
      <c r="O214" s="1">
        <v>0</v>
      </c>
      <c r="P214" s="62" t="e">
        <v>#DIV/0!</v>
      </c>
      <c r="Q214" s="1">
        <v>0</v>
      </c>
      <c r="R214" s="62">
        <v>0.16700000000000001</v>
      </c>
      <c r="S214" s="62">
        <v>0</v>
      </c>
      <c r="T214" s="62">
        <v>0</v>
      </c>
      <c r="U214">
        <v>2019</v>
      </c>
    </row>
    <row r="215" spans="1:21" x14ac:dyDescent="0.25">
      <c r="A215" t="s">
        <v>20</v>
      </c>
      <c r="B215" t="s">
        <v>44</v>
      </c>
      <c r="C215" t="s">
        <v>315</v>
      </c>
      <c r="D215" s="1">
        <v>2</v>
      </c>
      <c r="E215" s="1">
        <v>1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2</v>
      </c>
      <c r="M215" s="1">
        <v>2</v>
      </c>
      <c r="N215" s="1">
        <v>0</v>
      </c>
      <c r="O215" s="1">
        <v>0</v>
      </c>
      <c r="P215" s="62" t="e">
        <v>#DIV/0!</v>
      </c>
      <c r="Q215" s="1">
        <v>0</v>
      </c>
      <c r="R215" s="62">
        <v>0.5</v>
      </c>
      <c r="S215" s="62">
        <v>0</v>
      </c>
      <c r="T215" s="62">
        <v>0</v>
      </c>
      <c r="U215">
        <v>2019</v>
      </c>
    </row>
    <row r="216" spans="1:21" x14ac:dyDescent="0.25">
      <c r="A216" t="s">
        <v>393</v>
      </c>
      <c r="B216" t="s">
        <v>394</v>
      </c>
      <c r="C216" t="s">
        <v>411</v>
      </c>
      <c r="D216" s="1">
        <v>49</v>
      </c>
      <c r="E216" s="1">
        <v>8</v>
      </c>
      <c r="F216" s="1">
        <v>14</v>
      </c>
      <c r="G216" s="1">
        <v>1</v>
      </c>
      <c r="H216" s="1">
        <v>0</v>
      </c>
      <c r="I216" s="1">
        <v>0</v>
      </c>
      <c r="J216" s="1">
        <v>7</v>
      </c>
      <c r="K216" s="1">
        <v>0</v>
      </c>
      <c r="L216" s="1">
        <v>5</v>
      </c>
      <c r="M216" s="1">
        <v>7</v>
      </c>
      <c r="N216" s="1">
        <v>1</v>
      </c>
      <c r="O216" s="1">
        <v>2</v>
      </c>
      <c r="P216" s="69">
        <f>N216/O216</f>
        <v>0.5</v>
      </c>
      <c r="Q216" s="1">
        <v>1</v>
      </c>
      <c r="R216" s="71">
        <v>0.36399999999999999</v>
      </c>
      <c r="S216" s="71">
        <v>0.30599999999999999</v>
      </c>
      <c r="T216" s="71">
        <v>0.28599999999999998</v>
      </c>
      <c r="U216">
        <v>2020</v>
      </c>
    </row>
    <row r="217" spans="1:21" x14ac:dyDescent="0.25">
      <c r="A217" t="s">
        <v>16</v>
      </c>
      <c r="B217" t="s">
        <v>386</v>
      </c>
      <c r="C217" t="s">
        <v>406</v>
      </c>
      <c r="D217" s="1">
        <v>56</v>
      </c>
      <c r="E217" s="1">
        <v>23</v>
      </c>
      <c r="F217" s="1">
        <v>20</v>
      </c>
      <c r="G217" s="1">
        <v>0</v>
      </c>
      <c r="H217" s="1">
        <v>0</v>
      </c>
      <c r="I217" s="1">
        <v>0</v>
      </c>
      <c r="J217" s="1">
        <v>10</v>
      </c>
      <c r="K217" s="1">
        <v>3</v>
      </c>
      <c r="L217" s="1">
        <v>14</v>
      </c>
      <c r="M217" s="1">
        <v>5</v>
      </c>
      <c r="N217" s="1">
        <v>10</v>
      </c>
      <c r="O217" s="1">
        <v>12</v>
      </c>
      <c r="P217" s="69">
        <f t="shared" ref="P217:P280" si="0">N217/O217</f>
        <v>0.83333333333333337</v>
      </c>
      <c r="Q217" s="1">
        <v>0</v>
      </c>
      <c r="R217" s="71">
        <v>0.48599999999999999</v>
      </c>
      <c r="S217" s="71">
        <v>0.35699999999999998</v>
      </c>
      <c r="T217" s="71">
        <v>0.35699999999999998</v>
      </c>
      <c r="U217">
        <v>2020</v>
      </c>
    </row>
    <row r="218" spans="1:21" x14ac:dyDescent="0.25">
      <c r="A218" t="s">
        <v>439</v>
      </c>
      <c r="B218" t="s">
        <v>451</v>
      </c>
      <c r="C218" t="s">
        <v>427</v>
      </c>
      <c r="D218" s="1">
        <v>3</v>
      </c>
      <c r="E218" s="1">
        <v>9</v>
      </c>
      <c r="F218" s="1">
        <v>1</v>
      </c>
      <c r="G218" s="1">
        <v>1</v>
      </c>
      <c r="H218" s="1">
        <v>0</v>
      </c>
      <c r="I218" s="1">
        <v>0</v>
      </c>
      <c r="J218" s="1">
        <v>1</v>
      </c>
      <c r="K218" s="1">
        <v>0</v>
      </c>
      <c r="L218" s="1">
        <v>1</v>
      </c>
      <c r="M218" s="1">
        <v>0</v>
      </c>
      <c r="N218" s="1">
        <v>4</v>
      </c>
      <c r="O218" s="1">
        <v>4</v>
      </c>
      <c r="P218" s="69">
        <f t="shared" si="0"/>
        <v>1</v>
      </c>
      <c r="Q218" s="1">
        <v>1</v>
      </c>
      <c r="R218" s="71">
        <v>0.6</v>
      </c>
      <c r="S218" s="71">
        <v>0.66700000000000004</v>
      </c>
      <c r="T218" s="71">
        <v>0.33300000000000002</v>
      </c>
      <c r="U218">
        <v>2020</v>
      </c>
    </row>
    <row r="219" spans="1:21" x14ac:dyDescent="0.25">
      <c r="A219" t="s">
        <v>440</v>
      </c>
      <c r="B219" t="s">
        <v>34</v>
      </c>
      <c r="C219" t="s">
        <v>428</v>
      </c>
      <c r="D219" s="1">
        <v>26</v>
      </c>
      <c r="E219" s="1">
        <v>2</v>
      </c>
      <c r="F219" s="1">
        <v>5</v>
      </c>
      <c r="G219" s="1">
        <v>0</v>
      </c>
      <c r="H219" s="1">
        <v>0</v>
      </c>
      <c r="I219" s="1">
        <v>0</v>
      </c>
      <c r="J219" s="1">
        <v>5</v>
      </c>
      <c r="K219" s="1">
        <v>1</v>
      </c>
      <c r="L219" s="1">
        <v>2</v>
      </c>
      <c r="M219" s="1">
        <v>10</v>
      </c>
      <c r="N219" s="1">
        <v>0</v>
      </c>
      <c r="O219" s="1">
        <v>0</v>
      </c>
      <c r="P219" s="69" t="e">
        <f t="shared" si="0"/>
        <v>#DIV/0!</v>
      </c>
      <c r="Q219" s="1">
        <v>0</v>
      </c>
      <c r="R219" s="71">
        <v>0.25</v>
      </c>
      <c r="S219" s="71">
        <v>0.192</v>
      </c>
      <c r="T219" s="71">
        <v>0.192</v>
      </c>
      <c r="U219">
        <v>2020</v>
      </c>
    </row>
    <row r="220" spans="1:21" x14ac:dyDescent="0.25">
      <c r="A220" t="s">
        <v>389</v>
      </c>
      <c r="B220" t="s">
        <v>390</v>
      </c>
      <c r="C220" t="s">
        <v>408</v>
      </c>
      <c r="D220" s="1">
        <v>64</v>
      </c>
      <c r="E220" s="1">
        <v>12</v>
      </c>
      <c r="F220" s="1">
        <v>25</v>
      </c>
      <c r="G220" s="1">
        <v>1</v>
      </c>
      <c r="H220" s="1">
        <v>0</v>
      </c>
      <c r="I220" s="1">
        <v>0</v>
      </c>
      <c r="J220" s="1">
        <v>8</v>
      </c>
      <c r="K220" s="1">
        <v>2</v>
      </c>
      <c r="L220" s="1">
        <v>9</v>
      </c>
      <c r="M220" s="1">
        <v>7</v>
      </c>
      <c r="N220" s="1">
        <v>11</v>
      </c>
      <c r="O220" s="1">
        <v>12</v>
      </c>
      <c r="P220" s="69">
        <f t="shared" si="0"/>
        <v>0.91666666666666663</v>
      </c>
      <c r="Q220" s="1">
        <v>0</v>
      </c>
      <c r="R220" s="71">
        <v>0.46600000000000003</v>
      </c>
      <c r="S220" s="71">
        <v>0.40600000000000003</v>
      </c>
      <c r="T220" s="71">
        <v>0.39100000000000001</v>
      </c>
      <c r="U220">
        <v>2020</v>
      </c>
    </row>
    <row r="221" spans="1:21" x14ac:dyDescent="0.25">
      <c r="A221" t="s">
        <v>115</v>
      </c>
      <c r="B221" t="s">
        <v>400</v>
      </c>
      <c r="C221" t="s">
        <v>415</v>
      </c>
      <c r="D221" s="1">
        <v>1</v>
      </c>
      <c r="E221" s="1">
        <v>1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69" t="e">
        <f t="shared" si="0"/>
        <v>#DIV/0!</v>
      </c>
      <c r="Q221" s="1">
        <v>0</v>
      </c>
      <c r="R221" s="71">
        <v>0</v>
      </c>
      <c r="S221" s="71">
        <v>0</v>
      </c>
      <c r="T221" s="71">
        <v>0</v>
      </c>
      <c r="U221">
        <v>2020</v>
      </c>
    </row>
    <row r="222" spans="1:21" x14ac:dyDescent="0.25">
      <c r="A222" t="s">
        <v>441</v>
      </c>
      <c r="B222" t="s">
        <v>34</v>
      </c>
      <c r="C222" t="s">
        <v>429</v>
      </c>
      <c r="D222" s="1">
        <v>4</v>
      </c>
      <c r="E222" s="1">
        <v>3</v>
      </c>
      <c r="F222" s="1">
        <v>1</v>
      </c>
      <c r="G222" s="1">
        <v>0</v>
      </c>
      <c r="H222" s="1">
        <v>0</v>
      </c>
      <c r="I222" s="1">
        <v>0</v>
      </c>
      <c r="J222" s="1">
        <v>2</v>
      </c>
      <c r="K222" s="1">
        <v>1</v>
      </c>
      <c r="L222" s="1">
        <v>0</v>
      </c>
      <c r="M222" s="1">
        <v>0</v>
      </c>
      <c r="N222" s="1">
        <v>0</v>
      </c>
      <c r="O222" s="1">
        <v>0</v>
      </c>
      <c r="P222" s="69" t="e">
        <f t="shared" si="0"/>
        <v>#DIV/0!</v>
      </c>
      <c r="Q222" s="1">
        <v>0</v>
      </c>
      <c r="R222" s="71">
        <v>0.25</v>
      </c>
      <c r="S222" s="71">
        <v>0.25</v>
      </c>
      <c r="T222" s="71">
        <v>0.25</v>
      </c>
      <c r="U222">
        <v>2020</v>
      </c>
    </row>
    <row r="223" spans="1:21" x14ac:dyDescent="0.25">
      <c r="A223" t="s">
        <v>442</v>
      </c>
      <c r="B223" t="s">
        <v>40</v>
      </c>
      <c r="C223" t="s">
        <v>430</v>
      </c>
      <c r="D223" s="1">
        <v>1</v>
      </c>
      <c r="E223" s="1">
        <v>1</v>
      </c>
      <c r="F223" s="1">
        <v>1</v>
      </c>
      <c r="G223" s="1">
        <v>1</v>
      </c>
      <c r="H223" s="1">
        <v>0</v>
      </c>
      <c r="I223" s="1">
        <v>0</v>
      </c>
      <c r="J223" s="1">
        <v>1</v>
      </c>
      <c r="K223" s="1">
        <v>0</v>
      </c>
      <c r="L223" s="1">
        <v>1</v>
      </c>
      <c r="M223" s="1">
        <v>0</v>
      </c>
      <c r="N223" s="1">
        <v>0</v>
      </c>
      <c r="O223" s="1">
        <v>0</v>
      </c>
      <c r="P223" s="69" t="e">
        <f t="shared" si="0"/>
        <v>#DIV/0!</v>
      </c>
      <c r="Q223" s="1">
        <v>0</v>
      </c>
      <c r="R223" s="71">
        <v>1</v>
      </c>
      <c r="S223" s="71">
        <v>2</v>
      </c>
      <c r="T223" s="71">
        <v>1</v>
      </c>
      <c r="U223">
        <v>2020</v>
      </c>
    </row>
    <row r="224" spans="1:21" x14ac:dyDescent="0.25">
      <c r="A224" t="s">
        <v>387</v>
      </c>
      <c r="B224" t="s">
        <v>388</v>
      </c>
      <c r="C224" t="s">
        <v>407</v>
      </c>
      <c r="D224" s="1">
        <v>60</v>
      </c>
      <c r="E224" s="1">
        <v>17</v>
      </c>
      <c r="F224" s="1">
        <v>26</v>
      </c>
      <c r="G224" s="1">
        <v>1</v>
      </c>
      <c r="H224" s="1">
        <v>3</v>
      </c>
      <c r="I224" s="1">
        <v>1</v>
      </c>
      <c r="J224" s="1">
        <v>17</v>
      </c>
      <c r="K224" s="1">
        <v>3</v>
      </c>
      <c r="L224" s="1">
        <v>10</v>
      </c>
      <c r="M224" s="1">
        <v>4</v>
      </c>
      <c r="N224" s="1">
        <v>12</v>
      </c>
      <c r="O224" s="1">
        <v>15</v>
      </c>
      <c r="P224" s="69">
        <f t="shared" si="0"/>
        <v>0.8</v>
      </c>
      <c r="Q224" s="1">
        <v>1</v>
      </c>
      <c r="R224" s="71">
        <v>0.52100000000000002</v>
      </c>
      <c r="S224" s="71">
        <v>0.6</v>
      </c>
      <c r="T224" s="71">
        <v>0.433</v>
      </c>
      <c r="U224">
        <v>2020</v>
      </c>
    </row>
    <row r="225" spans="1:21" x14ac:dyDescent="0.25">
      <c r="A225" t="s">
        <v>443</v>
      </c>
      <c r="B225" t="s">
        <v>14</v>
      </c>
      <c r="C225" t="s">
        <v>431</v>
      </c>
      <c r="D225" s="1">
        <v>2</v>
      </c>
      <c r="E225" s="1">
        <v>1</v>
      </c>
      <c r="F225" s="1">
        <v>1</v>
      </c>
      <c r="G225" s="1">
        <v>0</v>
      </c>
      <c r="H225" s="1">
        <v>0</v>
      </c>
      <c r="I225" s="1">
        <v>0</v>
      </c>
      <c r="J225" s="1">
        <v>1</v>
      </c>
      <c r="K225" s="1">
        <v>0</v>
      </c>
      <c r="L225" s="1">
        <v>1</v>
      </c>
      <c r="M225" s="1">
        <v>1</v>
      </c>
      <c r="N225" s="1">
        <v>1</v>
      </c>
      <c r="O225" s="1">
        <v>1</v>
      </c>
      <c r="P225" s="69">
        <f t="shared" si="0"/>
        <v>1</v>
      </c>
      <c r="Q225" s="1">
        <v>0</v>
      </c>
      <c r="R225" s="71">
        <v>0.66700000000000004</v>
      </c>
      <c r="S225" s="71">
        <v>0.5</v>
      </c>
      <c r="T225" s="71">
        <v>0.5</v>
      </c>
      <c r="U225">
        <v>2020</v>
      </c>
    </row>
    <row r="226" spans="1:21" x14ac:dyDescent="0.25">
      <c r="A226" t="s">
        <v>401</v>
      </c>
      <c r="B226" t="s">
        <v>402</v>
      </c>
      <c r="C226" t="s">
        <v>416</v>
      </c>
      <c r="D226" s="1">
        <v>2</v>
      </c>
      <c r="E226" s="1">
        <v>2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1</v>
      </c>
      <c r="O226" s="1">
        <v>1</v>
      </c>
      <c r="P226" s="69">
        <f t="shared" si="0"/>
        <v>1</v>
      </c>
      <c r="Q226" s="1">
        <v>0</v>
      </c>
      <c r="R226" s="71">
        <v>0</v>
      </c>
      <c r="S226" s="71">
        <v>0</v>
      </c>
      <c r="T226" s="71">
        <v>0</v>
      </c>
      <c r="U226">
        <v>2020</v>
      </c>
    </row>
    <row r="227" spans="1:21" x14ac:dyDescent="0.25">
      <c r="A227" t="s">
        <v>371</v>
      </c>
      <c r="B227" t="s">
        <v>372</v>
      </c>
      <c r="C227" t="s">
        <v>382</v>
      </c>
      <c r="D227" s="1">
        <v>1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1</v>
      </c>
      <c r="N227" s="1">
        <v>0</v>
      </c>
      <c r="O227" s="1">
        <v>0</v>
      </c>
      <c r="P227" s="69" t="e">
        <f t="shared" si="0"/>
        <v>#DIV/0!</v>
      </c>
      <c r="Q227" s="1">
        <v>0</v>
      </c>
      <c r="R227" s="71">
        <v>0</v>
      </c>
      <c r="S227" s="71">
        <v>0</v>
      </c>
      <c r="T227" s="71">
        <v>0</v>
      </c>
      <c r="U227">
        <v>2020</v>
      </c>
    </row>
    <row r="228" spans="1:21" x14ac:dyDescent="0.25">
      <c r="A228" t="s">
        <v>404</v>
      </c>
      <c r="B228" t="s">
        <v>32</v>
      </c>
      <c r="C228" t="s">
        <v>418</v>
      </c>
      <c r="D228" s="1">
        <v>40</v>
      </c>
      <c r="E228" s="1">
        <v>8</v>
      </c>
      <c r="F228" s="1">
        <v>8</v>
      </c>
      <c r="G228" s="1">
        <v>2</v>
      </c>
      <c r="H228" s="1">
        <v>0</v>
      </c>
      <c r="I228" s="1">
        <v>0</v>
      </c>
      <c r="J228" s="1">
        <v>7</v>
      </c>
      <c r="K228" s="1">
        <v>0</v>
      </c>
      <c r="L228" s="1">
        <v>7</v>
      </c>
      <c r="M228" s="1">
        <v>11</v>
      </c>
      <c r="N228" s="1">
        <v>3</v>
      </c>
      <c r="O228" s="1">
        <v>4</v>
      </c>
      <c r="P228" s="69">
        <f t="shared" si="0"/>
        <v>0.75</v>
      </c>
      <c r="Q228" s="1">
        <v>1</v>
      </c>
      <c r="R228" s="71">
        <v>0.33300000000000002</v>
      </c>
      <c r="S228" s="71">
        <v>0.25</v>
      </c>
      <c r="T228" s="71">
        <v>0.2</v>
      </c>
      <c r="U228">
        <v>2020</v>
      </c>
    </row>
    <row r="229" spans="1:21" x14ac:dyDescent="0.25">
      <c r="A229" t="s">
        <v>3</v>
      </c>
      <c r="B229" t="s">
        <v>391</v>
      </c>
      <c r="C229" t="s">
        <v>409</v>
      </c>
      <c r="D229" s="1">
        <v>53</v>
      </c>
      <c r="E229" s="1">
        <v>10</v>
      </c>
      <c r="F229" s="1">
        <v>15</v>
      </c>
      <c r="G229" s="1">
        <v>2</v>
      </c>
      <c r="H229" s="1">
        <v>1</v>
      </c>
      <c r="I229" s="1">
        <v>0</v>
      </c>
      <c r="J229" s="1">
        <v>10</v>
      </c>
      <c r="K229" s="1">
        <v>0</v>
      </c>
      <c r="L229" s="1">
        <v>10</v>
      </c>
      <c r="M229" s="1">
        <v>11</v>
      </c>
      <c r="N229" s="1">
        <v>5</v>
      </c>
      <c r="O229" s="1">
        <v>6</v>
      </c>
      <c r="P229" s="69">
        <f t="shared" si="0"/>
        <v>0.83333333333333337</v>
      </c>
      <c r="Q229" s="1">
        <v>2</v>
      </c>
      <c r="R229" s="71">
        <v>0.41499999999999998</v>
      </c>
      <c r="S229" s="71">
        <v>0.35799999999999998</v>
      </c>
      <c r="T229" s="71">
        <v>0.28299999999999997</v>
      </c>
      <c r="U229">
        <v>2020</v>
      </c>
    </row>
    <row r="230" spans="1:21" x14ac:dyDescent="0.25">
      <c r="A230" t="s">
        <v>444</v>
      </c>
      <c r="B230" t="s">
        <v>452</v>
      </c>
      <c r="C230" t="s">
        <v>432</v>
      </c>
      <c r="D230" s="1">
        <v>0</v>
      </c>
      <c r="E230" s="1">
        <v>2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1</v>
      </c>
      <c r="M230" s="1">
        <v>0</v>
      </c>
      <c r="N230" s="1">
        <v>0</v>
      </c>
      <c r="O230" s="1">
        <v>0</v>
      </c>
      <c r="P230" s="69" t="e">
        <f t="shared" si="0"/>
        <v>#DIV/0!</v>
      </c>
      <c r="Q230" s="1">
        <v>0</v>
      </c>
      <c r="R230" s="71">
        <v>1</v>
      </c>
      <c r="S230" s="71">
        <v>0</v>
      </c>
      <c r="T230" s="71">
        <v>0</v>
      </c>
      <c r="U230">
        <v>2020</v>
      </c>
    </row>
    <row r="231" spans="1:21" x14ac:dyDescent="0.25">
      <c r="A231" t="s">
        <v>397</v>
      </c>
      <c r="B231" t="s">
        <v>368</v>
      </c>
      <c r="C231" t="s">
        <v>413</v>
      </c>
      <c r="D231" s="1">
        <v>37</v>
      </c>
      <c r="E231" s="1">
        <v>3</v>
      </c>
      <c r="F231" s="1">
        <v>9</v>
      </c>
      <c r="G231" s="1">
        <v>2</v>
      </c>
      <c r="H231" s="1">
        <v>0</v>
      </c>
      <c r="I231" s="1">
        <v>0</v>
      </c>
      <c r="J231" s="1">
        <v>5</v>
      </c>
      <c r="K231" s="1">
        <v>1</v>
      </c>
      <c r="L231" s="1">
        <v>5</v>
      </c>
      <c r="M231" s="1">
        <v>5</v>
      </c>
      <c r="N231" s="1">
        <v>0</v>
      </c>
      <c r="O231" s="1">
        <v>0</v>
      </c>
      <c r="P231" s="69" t="e">
        <f t="shared" si="0"/>
        <v>#DIV/0!</v>
      </c>
      <c r="Q231" s="1">
        <v>1</v>
      </c>
      <c r="R231" s="71">
        <v>0.34899999999999998</v>
      </c>
      <c r="S231" s="71">
        <v>0.29699999999999999</v>
      </c>
      <c r="T231" s="71">
        <v>0.24299999999999999</v>
      </c>
      <c r="U231">
        <v>2020</v>
      </c>
    </row>
    <row r="232" spans="1:21" x14ac:dyDescent="0.25">
      <c r="A232" t="s">
        <v>445</v>
      </c>
      <c r="B232" t="s">
        <v>453</v>
      </c>
      <c r="C232" t="s">
        <v>433</v>
      </c>
      <c r="D232" s="1">
        <v>28</v>
      </c>
      <c r="E232" s="1">
        <v>7</v>
      </c>
      <c r="F232" s="1">
        <v>5</v>
      </c>
      <c r="G232" s="1">
        <v>1</v>
      </c>
      <c r="H232" s="1">
        <v>0</v>
      </c>
      <c r="I232" s="1">
        <v>0</v>
      </c>
      <c r="J232" s="1">
        <v>6</v>
      </c>
      <c r="K232" s="1">
        <v>1</v>
      </c>
      <c r="L232" s="1">
        <v>4</v>
      </c>
      <c r="M232" s="1">
        <v>5</v>
      </c>
      <c r="N232" s="1">
        <v>0</v>
      </c>
      <c r="O232" s="1">
        <v>0</v>
      </c>
      <c r="P232" s="69" t="e">
        <f t="shared" si="0"/>
        <v>#DIV/0!</v>
      </c>
      <c r="Q232" s="1">
        <v>1</v>
      </c>
      <c r="R232" s="71">
        <v>0.30299999999999999</v>
      </c>
      <c r="S232" s="71">
        <v>0.214</v>
      </c>
      <c r="T232" s="71">
        <v>0.17899999999999999</v>
      </c>
      <c r="U232">
        <v>2020</v>
      </c>
    </row>
    <row r="233" spans="1:21" x14ac:dyDescent="0.25">
      <c r="A233" t="s">
        <v>446</v>
      </c>
      <c r="B233" t="s">
        <v>454</v>
      </c>
      <c r="C233" t="s">
        <v>434</v>
      </c>
      <c r="D233" s="1">
        <v>3</v>
      </c>
      <c r="E233" s="1">
        <v>1</v>
      </c>
      <c r="F233" s="1">
        <v>1</v>
      </c>
      <c r="G233" s="1">
        <v>0</v>
      </c>
      <c r="H233" s="1">
        <v>0</v>
      </c>
      <c r="I233" s="1">
        <v>0</v>
      </c>
      <c r="J233" s="1">
        <v>2</v>
      </c>
      <c r="K233" s="1">
        <v>0</v>
      </c>
      <c r="L233" s="1">
        <v>0</v>
      </c>
      <c r="M233" s="1">
        <v>2</v>
      </c>
      <c r="N233" s="1">
        <v>0</v>
      </c>
      <c r="O233" s="1">
        <v>0</v>
      </c>
      <c r="P233" s="69" t="e">
        <f t="shared" si="0"/>
        <v>#DIV/0!</v>
      </c>
      <c r="Q233" s="1">
        <v>1</v>
      </c>
      <c r="R233" s="71">
        <v>0.5</v>
      </c>
      <c r="S233" s="71">
        <v>0.33300000000000002</v>
      </c>
      <c r="T233" s="71">
        <v>0.33300000000000002</v>
      </c>
      <c r="U233">
        <v>2020</v>
      </c>
    </row>
    <row r="234" spans="1:21" x14ac:dyDescent="0.25">
      <c r="A234" t="s">
        <v>117</v>
      </c>
      <c r="B234" t="s">
        <v>392</v>
      </c>
      <c r="C234" t="s">
        <v>410</v>
      </c>
      <c r="D234" s="1">
        <v>31</v>
      </c>
      <c r="E234" s="1">
        <v>9</v>
      </c>
      <c r="F234" s="1">
        <v>5</v>
      </c>
      <c r="G234" s="1">
        <v>2</v>
      </c>
      <c r="H234" s="1">
        <v>0</v>
      </c>
      <c r="I234" s="1">
        <v>0</v>
      </c>
      <c r="J234" s="1">
        <v>6</v>
      </c>
      <c r="K234" s="1">
        <v>0</v>
      </c>
      <c r="L234" s="1">
        <v>4</v>
      </c>
      <c r="M234" s="1">
        <v>3</v>
      </c>
      <c r="N234" s="1">
        <v>3</v>
      </c>
      <c r="O234" s="1">
        <v>3</v>
      </c>
      <c r="P234" s="69">
        <f t="shared" si="0"/>
        <v>1</v>
      </c>
      <c r="Q234" s="1">
        <v>1</v>
      </c>
      <c r="R234" s="71">
        <v>0.27800000000000002</v>
      </c>
      <c r="S234" s="71">
        <v>0.22600000000000001</v>
      </c>
      <c r="T234" s="71">
        <v>0.161</v>
      </c>
      <c r="U234">
        <v>2020</v>
      </c>
    </row>
    <row r="235" spans="1:21" x14ac:dyDescent="0.25">
      <c r="A235" t="s">
        <v>447</v>
      </c>
      <c r="B235" t="s">
        <v>27</v>
      </c>
      <c r="C235" t="s">
        <v>435</v>
      </c>
      <c r="D235" s="1">
        <v>50</v>
      </c>
      <c r="E235" s="1">
        <v>1</v>
      </c>
      <c r="F235" s="1">
        <v>12</v>
      </c>
      <c r="G235" s="1">
        <v>1</v>
      </c>
      <c r="H235" s="1">
        <v>0</v>
      </c>
      <c r="I235" s="1">
        <v>0</v>
      </c>
      <c r="J235" s="1">
        <v>6</v>
      </c>
      <c r="K235" s="1">
        <v>3</v>
      </c>
      <c r="L235" s="1">
        <v>9</v>
      </c>
      <c r="M235" s="1">
        <v>7</v>
      </c>
      <c r="N235" s="1">
        <v>1</v>
      </c>
      <c r="O235" s="1">
        <v>1</v>
      </c>
      <c r="P235" s="69">
        <f t="shared" si="0"/>
        <v>1</v>
      </c>
      <c r="Q235" s="1">
        <v>2</v>
      </c>
      <c r="R235" s="71">
        <v>0.377</v>
      </c>
      <c r="S235" s="71">
        <v>0.26</v>
      </c>
      <c r="T235" s="71">
        <v>0.24</v>
      </c>
      <c r="U235">
        <v>2020</v>
      </c>
    </row>
    <row r="236" spans="1:21" x14ac:dyDescent="0.25">
      <c r="A236" t="s">
        <v>448</v>
      </c>
      <c r="B236" t="s">
        <v>455</v>
      </c>
      <c r="C236" t="s">
        <v>436</v>
      </c>
      <c r="D236" s="1">
        <v>20</v>
      </c>
      <c r="E236" s="1">
        <v>6</v>
      </c>
      <c r="F236" s="1">
        <v>5</v>
      </c>
      <c r="G236" s="1">
        <v>0</v>
      </c>
      <c r="H236" s="1">
        <v>0</v>
      </c>
      <c r="I236" s="1">
        <v>0</v>
      </c>
      <c r="J236" s="1">
        <v>0</v>
      </c>
      <c r="K236" s="1">
        <v>1</v>
      </c>
      <c r="L236" s="1">
        <v>4</v>
      </c>
      <c r="M236" s="1">
        <v>7</v>
      </c>
      <c r="N236" s="1">
        <v>2</v>
      </c>
      <c r="O236" s="1">
        <v>3</v>
      </c>
      <c r="P236" s="69">
        <f t="shared" si="0"/>
        <v>0.66666666666666663</v>
      </c>
      <c r="Q236" s="1">
        <v>0</v>
      </c>
      <c r="R236" s="71">
        <v>0.375</v>
      </c>
      <c r="S236" s="71">
        <v>0.25</v>
      </c>
      <c r="T236" s="71">
        <v>0.25</v>
      </c>
      <c r="U236">
        <v>2020</v>
      </c>
    </row>
    <row r="237" spans="1:21" x14ac:dyDescent="0.25">
      <c r="A237" t="s">
        <v>449</v>
      </c>
      <c r="B237" t="s">
        <v>456</v>
      </c>
      <c r="C237" t="s">
        <v>437</v>
      </c>
      <c r="D237" s="1">
        <v>1</v>
      </c>
      <c r="E237" s="1">
        <v>1</v>
      </c>
      <c r="F237" s="1">
        <v>1</v>
      </c>
      <c r="G237" s="1">
        <v>0</v>
      </c>
      <c r="H237" s="1">
        <v>0</v>
      </c>
      <c r="I237" s="1">
        <v>0</v>
      </c>
      <c r="J237" s="1">
        <v>1</v>
      </c>
      <c r="K237" s="1">
        <v>0</v>
      </c>
      <c r="L237" s="1">
        <v>1</v>
      </c>
      <c r="M237" s="1">
        <v>0</v>
      </c>
      <c r="N237" s="1">
        <v>0</v>
      </c>
      <c r="O237" s="1">
        <v>0</v>
      </c>
      <c r="P237" s="69" t="e">
        <f t="shared" si="0"/>
        <v>#DIV/0!</v>
      </c>
      <c r="Q237" s="1">
        <v>0</v>
      </c>
      <c r="R237" s="71">
        <v>1</v>
      </c>
      <c r="S237" s="71">
        <v>1</v>
      </c>
      <c r="T237" s="71">
        <v>1</v>
      </c>
      <c r="U237">
        <v>2020</v>
      </c>
    </row>
    <row r="238" spans="1:21" x14ac:dyDescent="0.25">
      <c r="A238" t="s">
        <v>450</v>
      </c>
      <c r="B238" t="s">
        <v>174</v>
      </c>
      <c r="C238" t="s">
        <v>438</v>
      </c>
      <c r="D238" s="1">
        <v>4</v>
      </c>
      <c r="E238" s="1">
        <v>2</v>
      </c>
      <c r="F238" s="1">
        <v>0</v>
      </c>
      <c r="G238" s="1">
        <v>0</v>
      </c>
      <c r="H238" s="1">
        <v>0</v>
      </c>
      <c r="I238" s="1">
        <v>0</v>
      </c>
      <c r="J238" s="1">
        <v>1</v>
      </c>
      <c r="K238" s="1">
        <v>0</v>
      </c>
      <c r="L238" s="1">
        <v>3</v>
      </c>
      <c r="M238" s="1">
        <v>0</v>
      </c>
      <c r="N238" s="1">
        <v>0</v>
      </c>
      <c r="O238" s="1">
        <v>0</v>
      </c>
      <c r="P238" s="69" t="e">
        <f t="shared" si="0"/>
        <v>#DIV/0!</v>
      </c>
      <c r="Q238" s="1">
        <v>0</v>
      </c>
      <c r="R238" s="71">
        <v>0.42899999999999999</v>
      </c>
      <c r="S238" s="71">
        <v>0</v>
      </c>
      <c r="T238" s="71">
        <v>0</v>
      </c>
      <c r="U238">
        <v>2020</v>
      </c>
    </row>
    <row r="239" spans="1:21" x14ac:dyDescent="0.25">
      <c r="A239" t="s">
        <v>447</v>
      </c>
      <c r="B239" t="s">
        <v>27</v>
      </c>
      <c r="C239" t="s">
        <v>435</v>
      </c>
      <c r="D239" s="1">
        <v>111</v>
      </c>
      <c r="E239" s="1">
        <v>26</v>
      </c>
      <c r="F239" s="1">
        <v>38</v>
      </c>
      <c r="G239" s="1">
        <v>7</v>
      </c>
      <c r="H239" s="1">
        <v>1</v>
      </c>
      <c r="I239" s="1">
        <v>0</v>
      </c>
      <c r="J239" s="1">
        <v>18</v>
      </c>
      <c r="K239" s="1">
        <v>4</v>
      </c>
      <c r="L239" s="1">
        <v>10</v>
      </c>
      <c r="M239" s="1">
        <v>15</v>
      </c>
      <c r="N239" s="1">
        <v>10</v>
      </c>
      <c r="O239" s="1">
        <v>13</v>
      </c>
      <c r="P239" s="69">
        <f t="shared" si="0"/>
        <v>0.76923076923076927</v>
      </c>
      <c r="Q239" s="1">
        <v>5</v>
      </c>
      <c r="R239" s="81">
        <v>0.42063492063492064</v>
      </c>
      <c r="S239" s="81">
        <v>0.42342342342342343</v>
      </c>
      <c r="T239" s="81">
        <v>0.34234234234234234</v>
      </c>
      <c r="U239">
        <v>2021</v>
      </c>
    </row>
    <row r="240" spans="1:21" x14ac:dyDescent="0.25">
      <c r="A240" t="s">
        <v>446</v>
      </c>
      <c r="B240" t="s">
        <v>454</v>
      </c>
      <c r="C240" t="s">
        <v>434</v>
      </c>
      <c r="D240" s="1">
        <v>12</v>
      </c>
      <c r="E240" s="1">
        <v>2</v>
      </c>
      <c r="F240" s="1">
        <v>2</v>
      </c>
      <c r="G240" s="1">
        <v>1</v>
      </c>
      <c r="H240" s="1">
        <v>0</v>
      </c>
      <c r="I240" s="1">
        <v>0</v>
      </c>
      <c r="J240" s="1">
        <v>1</v>
      </c>
      <c r="K240" s="1">
        <v>0</v>
      </c>
      <c r="L240" s="1">
        <v>3</v>
      </c>
      <c r="M240" s="1">
        <v>5</v>
      </c>
      <c r="N240" s="1">
        <v>0</v>
      </c>
      <c r="O240" s="1">
        <v>0</v>
      </c>
      <c r="P240" s="69" t="e">
        <f t="shared" si="0"/>
        <v>#DIV/0!</v>
      </c>
      <c r="Q240" s="1">
        <v>0</v>
      </c>
      <c r="R240" s="81">
        <v>0.33333333333333331</v>
      </c>
      <c r="S240" s="81">
        <v>0.25</v>
      </c>
      <c r="T240" s="81">
        <v>0.16666666666666666</v>
      </c>
      <c r="U240">
        <v>2021</v>
      </c>
    </row>
    <row r="241" spans="1:21" x14ac:dyDescent="0.25">
      <c r="A241" t="s">
        <v>397</v>
      </c>
      <c r="B241" t="s">
        <v>368</v>
      </c>
      <c r="C241" t="s">
        <v>413</v>
      </c>
      <c r="D241" s="1">
        <v>91</v>
      </c>
      <c r="E241" s="1">
        <v>27</v>
      </c>
      <c r="F241" s="1">
        <v>29</v>
      </c>
      <c r="G241" s="1">
        <v>2</v>
      </c>
      <c r="H241" s="1">
        <v>0</v>
      </c>
      <c r="I241" s="1">
        <v>0</v>
      </c>
      <c r="J241" s="1">
        <v>19</v>
      </c>
      <c r="K241" s="1">
        <v>2</v>
      </c>
      <c r="L241" s="1">
        <v>23</v>
      </c>
      <c r="M241" s="1">
        <v>7</v>
      </c>
      <c r="N241" s="1">
        <v>14</v>
      </c>
      <c r="O241" s="1">
        <v>15</v>
      </c>
      <c r="P241" s="69">
        <f t="shared" si="0"/>
        <v>0.93333333333333335</v>
      </c>
      <c r="Q241" s="1">
        <v>5</v>
      </c>
      <c r="R241" s="81">
        <v>0.47899159663865548</v>
      </c>
      <c r="S241" s="81">
        <v>0.34065934065934067</v>
      </c>
      <c r="T241" s="81">
        <v>0.31868131868131866</v>
      </c>
      <c r="U241">
        <v>2021</v>
      </c>
    </row>
    <row r="242" spans="1:21" x14ac:dyDescent="0.25">
      <c r="A242" t="s">
        <v>439</v>
      </c>
      <c r="B242" t="s">
        <v>451</v>
      </c>
      <c r="C242" t="s">
        <v>427</v>
      </c>
      <c r="D242" s="1">
        <v>117</v>
      </c>
      <c r="E242" s="1">
        <v>15</v>
      </c>
      <c r="F242" s="1">
        <v>39</v>
      </c>
      <c r="G242" s="1">
        <v>4</v>
      </c>
      <c r="H242" s="1">
        <v>0</v>
      </c>
      <c r="I242" s="1">
        <v>2</v>
      </c>
      <c r="J242" s="1">
        <v>26</v>
      </c>
      <c r="K242" s="1">
        <v>4</v>
      </c>
      <c r="L242" s="1">
        <v>5</v>
      </c>
      <c r="M242" s="1">
        <v>22</v>
      </c>
      <c r="N242" s="1">
        <v>8</v>
      </c>
      <c r="O242" s="1">
        <v>11</v>
      </c>
      <c r="P242" s="69">
        <f t="shared" si="0"/>
        <v>0.72727272727272729</v>
      </c>
      <c r="Q242" s="1">
        <v>2</v>
      </c>
      <c r="R242" s="81">
        <v>0.37096774193548387</v>
      </c>
      <c r="S242" s="81">
        <v>0.41880341880341881</v>
      </c>
      <c r="T242" s="81">
        <v>0.33333333333333331</v>
      </c>
      <c r="U242">
        <v>2021</v>
      </c>
    </row>
    <row r="243" spans="1:21" x14ac:dyDescent="0.25">
      <c r="A243" t="s">
        <v>462</v>
      </c>
      <c r="B243" t="s">
        <v>390</v>
      </c>
      <c r="C243" t="s">
        <v>471</v>
      </c>
      <c r="D243" s="1">
        <v>2</v>
      </c>
      <c r="E243" s="1">
        <v>2</v>
      </c>
      <c r="F243" s="1">
        <v>0</v>
      </c>
      <c r="G243" s="1">
        <v>0</v>
      </c>
      <c r="H243" s="1">
        <v>0</v>
      </c>
      <c r="I243" s="1">
        <v>0</v>
      </c>
      <c r="J243" s="1">
        <v>1</v>
      </c>
      <c r="K243" s="1">
        <v>0</v>
      </c>
      <c r="L243" s="1">
        <v>1</v>
      </c>
      <c r="M243" s="1">
        <v>1</v>
      </c>
      <c r="N243" s="1">
        <v>1</v>
      </c>
      <c r="O243" s="1">
        <v>1</v>
      </c>
      <c r="P243" s="69">
        <f t="shared" si="0"/>
        <v>1</v>
      </c>
      <c r="Q243" s="1">
        <v>0</v>
      </c>
      <c r="R243" s="81">
        <v>0.33333333333333331</v>
      </c>
      <c r="S243" s="81">
        <v>0</v>
      </c>
      <c r="T243" s="81">
        <v>0</v>
      </c>
      <c r="U243">
        <v>2021</v>
      </c>
    </row>
    <row r="244" spans="1:21" x14ac:dyDescent="0.25">
      <c r="A244" t="s">
        <v>450</v>
      </c>
      <c r="B244" t="s">
        <v>174</v>
      </c>
      <c r="C244" t="s">
        <v>438</v>
      </c>
      <c r="D244" s="1">
        <v>26</v>
      </c>
      <c r="E244" s="1">
        <v>5</v>
      </c>
      <c r="F244" s="1">
        <v>7</v>
      </c>
      <c r="G244" s="1">
        <v>1</v>
      </c>
      <c r="H244" s="1">
        <v>0</v>
      </c>
      <c r="I244" s="1">
        <v>0</v>
      </c>
      <c r="J244" s="1">
        <v>6</v>
      </c>
      <c r="K244" s="1">
        <v>1</v>
      </c>
      <c r="L244" s="1">
        <v>2</v>
      </c>
      <c r="M244" s="1">
        <v>6</v>
      </c>
      <c r="N244" s="1">
        <v>1</v>
      </c>
      <c r="O244" s="1">
        <v>1</v>
      </c>
      <c r="P244" s="69">
        <f t="shared" si="0"/>
        <v>1</v>
      </c>
      <c r="Q244" s="1">
        <v>1</v>
      </c>
      <c r="R244" s="81">
        <v>0.34482758620689657</v>
      </c>
      <c r="S244" s="81">
        <v>0.30769230769230771</v>
      </c>
      <c r="T244" s="81">
        <v>0.26923076923076922</v>
      </c>
      <c r="U244">
        <v>2021</v>
      </c>
    </row>
    <row r="245" spans="1:21" x14ac:dyDescent="0.25">
      <c r="A245" t="s">
        <v>389</v>
      </c>
      <c r="B245" t="s">
        <v>390</v>
      </c>
      <c r="C245" t="s">
        <v>408</v>
      </c>
      <c r="D245" s="1">
        <v>143</v>
      </c>
      <c r="E245" s="1">
        <v>32</v>
      </c>
      <c r="F245" s="1">
        <v>51</v>
      </c>
      <c r="G245" s="1">
        <v>6</v>
      </c>
      <c r="H245" s="1">
        <v>3</v>
      </c>
      <c r="I245" s="1">
        <v>0</v>
      </c>
      <c r="J245" s="1">
        <v>27</v>
      </c>
      <c r="K245" s="1">
        <v>2</v>
      </c>
      <c r="L245" s="1">
        <v>7</v>
      </c>
      <c r="M245" s="1">
        <v>7</v>
      </c>
      <c r="N245" s="1">
        <v>15</v>
      </c>
      <c r="O245" s="1">
        <v>18</v>
      </c>
      <c r="P245" s="69">
        <f t="shared" si="0"/>
        <v>0.83333333333333337</v>
      </c>
      <c r="Q245" s="1">
        <v>1</v>
      </c>
      <c r="R245" s="81">
        <v>0.39072847682119205</v>
      </c>
      <c r="S245" s="81">
        <v>0.44055944055944057</v>
      </c>
      <c r="T245" s="81">
        <v>0.35664335664335667</v>
      </c>
      <c r="U245">
        <v>2021</v>
      </c>
    </row>
    <row r="246" spans="1:21" x14ac:dyDescent="0.25">
      <c r="A246" t="s">
        <v>5</v>
      </c>
      <c r="B246" t="s">
        <v>129</v>
      </c>
      <c r="C246" t="s">
        <v>472</v>
      </c>
      <c r="D246" s="1">
        <v>1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1</v>
      </c>
      <c r="N246" s="1">
        <v>0</v>
      </c>
      <c r="O246" s="1">
        <v>0</v>
      </c>
      <c r="P246" s="69" t="e">
        <f t="shared" si="0"/>
        <v>#DIV/0!</v>
      </c>
      <c r="Q246" s="1">
        <v>0</v>
      </c>
      <c r="R246" s="81">
        <v>0</v>
      </c>
      <c r="S246" s="81">
        <v>0</v>
      </c>
      <c r="T246" s="81">
        <v>0</v>
      </c>
      <c r="U246">
        <v>2021</v>
      </c>
    </row>
    <row r="247" spans="1:21" x14ac:dyDescent="0.25">
      <c r="A247" t="s">
        <v>442</v>
      </c>
      <c r="B247" t="s">
        <v>40</v>
      </c>
      <c r="C247" t="s">
        <v>430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69" t="e">
        <f t="shared" si="0"/>
        <v>#DIV/0!</v>
      </c>
      <c r="Q247" s="1">
        <v>0</v>
      </c>
      <c r="R247" s="81">
        <v>0</v>
      </c>
      <c r="S247" s="81">
        <v>0</v>
      </c>
      <c r="T247" s="81">
        <v>0</v>
      </c>
      <c r="U247">
        <v>2021</v>
      </c>
    </row>
    <row r="248" spans="1:21" x14ac:dyDescent="0.25">
      <c r="A248" t="s">
        <v>387</v>
      </c>
      <c r="B248" t="s">
        <v>388</v>
      </c>
      <c r="C248" t="s">
        <v>407</v>
      </c>
      <c r="D248" s="1">
        <v>128</v>
      </c>
      <c r="E248" s="1">
        <v>41</v>
      </c>
      <c r="F248" s="1">
        <v>45</v>
      </c>
      <c r="G248" s="1">
        <v>6</v>
      </c>
      <c r="H248" s="1">
        <v>2</v>
      </c>
      <c r="I248" s="1">
        <v>1</v>
      </c>
      <c r="J248" s="1">
        <v>30</v>
      </c>
      <c r="K248" s="1">
        <v>7</v>
      </c>
      <c r="L248" s="1">
        <v>24</v>
      </c>
      <c r="M248" s="1">
        <v>9</v>
      </c>
      <c r="N248" s="1">
        <v>32</v>
      </c>
      <c r="O248" s="1">
        <v>36</v>
      </c>
      <c r="P248" s="69">
        <f t="shared" si="0"/>
        <v>0.88888888888888884</v>
      </c>
      <c r="Q248" s="1">
        <v>0</v>
      </c>
      <c r="R248" s="81">
        <v>0.45394736842105265</v>
      </c>
      <c r="S248" s="81">
        <v>0.453125</v>
      </c>
      <c r="T248" s="81">
        <v>0.3515625</v>
      </c>
      <c r="U248">
        <v>2021</v>
      </c>
    </row>
    <row r="249" spans="1:21" x14ac:dyDescent="0.25">
      <c r="A249" t="s">
        <v>463</v>
      </c>
      <c r="B249" t="s">
        <v>440</v>
      </c>
      <c r="C249" t="s">
        <v>473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69" t="e">
        <f t="shared" si="0"/>
        <v>#DIV/0!</v>
      </c>
      <c r="Q249" s="1">
        <v>0</v>
      </c>
      <c r="R249" s="81" t="e">
        <v>#DIV/0!</v>
      </c>
      <c r="S249" s="81" t="e">
        <v>#DIV/0!</v>
      </c>
      <c r="T249" s="81" t="e">
        <v>#DIV/0!</v>
      </c>
      <c r="U249">
        <v>2021</v>
      </c>
    </row>
    <row r="250" spans="1:21" x14ac:dyDescent="0.25">
      <c r="A250" t="s">
        <v>401</v>
      </c>
      <c r="B250" t="s">
        <v>402</v>
      </c>
      <c r="C250" t="s">
        <v>416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1</v>
      </c>
      <c r="P250" s="69">
        <f t="shared" si="0"/>
        <v>0</v>
      </c>
      <c r="Q250" s="1">
        <v>0</v>
      </c>
      <c r="R250" s="81" t="e">
        <v>#DIV/0!</v>
      </c>
      <c r="S250" s="81" t="e">
        <v>#DIV/0!</v>
      </c>
      <c r="T250" s="81" t="e">
        <v>#DIV/0!</v>
      </c>
      <c r="U250">
        <v>2021</v>
      </c>
    </row>
    <row r="251" spans="1:21" x14ac:dyDescent="0.25">
      <c r="A251" t="s">
        <v>464</v>
      </c>
      <c r="B251" t="s">
        <v>32</v>
      </c>
      <c r="C251" t="s">
        <v>474</v>
      </c>
      <c r="D251" s="1">
        <v>33</v>
      </c>
      <c r="E251" s="1">
        <v>10</v>
      </c>
      <c r="F251" s="1">
        <v>4</v>
      </c>
      <c r="G251" s="1">
        <v>0</v>
      </c>
      <c r="H251" s="1">
        <v>1</v>
      </c>
      <c r="I251" s="1">
        <v>0</v>
      </c>
      <c r="J251" s="1">
        <v>7</v>
      </c>
      <c r="K251" s="1">
        <v>0</v>
      </c>
      <c r="L251" s="1">
        <v>6</v>
      </c>
      <c r="M251" s="1">
        <v>12</v>
      </c>
      <c r="N251" s="1">
        <v>2</v>
      </c>
      <c r="O251" s="1">
        <v>3</v>
      </c>
      <c r="P251" s="69">
        <f t="shared" si="0"/>
        <v>0.66666666666666663</v>
      </c>
      <c r="Q251" s="1">
        <v>2</v>
      </c>
      <c r="R251" s="81">
        <v>0.29268292682926828</v>
      </c>
      <c r="S251" s="81">
        <v>0.18181818181818182</v>
      </c>
      <c r="T251" s="81">
        <v>0.12121212121212122</v>
      </c>
      <c r="U251">
        <v>2021</v>
      </c>
    </row>
    <row r="252" spans="1:21" x14ac:dyDescent="0.25">
      <c r="A252" t="s">
        <v>444</v>
      </c>
      <c r="B252" t="s">
        <v>452</v>
      </c>
      <c r="C252" t="s">
        <v>432</v>
      </c>
      <c r="D252" s="1">
        <v>113</v>
      </c>
      <c r="E252" s="1">
        <v>24</v>
      </c>
      <c r="F252" s="1">
        <v>31</v>
      </c>
      <c r="G252" s="1">
        <v>11</v>
      </c>
      <c r="H252" s="1">
        <v>2</v>
      </c>
      <c r="I252" s="1">
        <v>0</v>
      </c>
      <c r="J252" s="1">
        <v>32</v>
      </c>
      <c r="K252" s="1">
        <v>7</v>
      </c>
      <c r="L252" s="1">
        <v>9</v>
      </c>
      <c r="M252" s="1">
        <v>17</v>
      </c>
      <c r="N252" s="1">
        <v>4</v>
      </c>
      <c r="O252" s="1">
        <v>4</v>
      </c>
      <c r="P252" s="69">
        <f t="shared" si="0"/>
        <v>1</v>
      </c>
      <c r="Q252" s="1">
        <v>7</v>
      </c>
      <c r="R252" s="81">
        <v>0.36434108527131781</v>
      </c>
      <c r="S252" s="81">
        <v>0.40707964601769914</v>
      </c>
      <c r="T252" s="81">
        <v>0.27433628318584069</v>
      </c>
      <c r="U252">
        <v>2021</v>
      </c>
    </row>
    <row r="253" spans="1:21" x14ac:dyDescent="0.25">
      <c r="A253" t="s">
        <v>448</v>
      </c>
      <c r="B253" t="s">
        <v>455</v>
      </c>
      <c r="C253" t="s">
        <v>436</v>
      </c>
      <c r="D253" s="1">
        <v>52</v>
      </c>
      <c r="E253" s="1">
        <v>11</v>
      </c>
      <c r="F253" s="1">
        <v>16</v>
      </c>
      <c r="G253" s="1">
        <v>5</v>
      </c>
      <c r="H253" s="1">
        <v>0</v>
      </c>
      <c r="I253" s="1">
        <v>0</v>
      </c>
      <c r="J253" s="1">
        <v>12</v>
      </c>
      <c r="K253" s="1">
        <v>2</v>
      </c>
      <c r="L253" s="1">
        <v>6</v>
      </c>
      <c r="M253" s="1">
        <v>13</v>
      </c>
      <c r="N253" s="1">
        <v>5</v>
      </c>
      <c r="O253" s="1">
        <v>5</v>
      </c>
      <c r="P253" s="69">
        <f t="shared" si="0"/>
        <v>1</v>
      </c>
      <c r="Q253" s="1">
        <v>3</v>
      </c>
      <c r="R253" s="81">
        <v>0.4098360655737705</v>
      </c>
      <c r="S253" s="81">
        <v>0.40384615384615385</v>
      </c>
      <c r="T253" s="81">
        <v>0.30769230769230771</v>
      </c>
      <c r="U253">
        <v>2021</v>
      </c>
    </row>
    <row r="254" spans="1:21" x14ac:dyDescent="0.25">
      <c r="A254" t="s">
        <v>404</v>
      </c>
      <c r="B254" t="s">
        <v>32</v>
      </c>
      <c r="C254" t="s">
        <v>418</v>
      </c>
      <c r="D254" s="1">
        <v>114</v>
      </c>
      <c r="E254" s="1">
        <v>35</v>
      </c>
      <c r="F254" s="1">
        <v>30</v>
      </c>
      <c r="G254" s="1">
        <v>5</v>
      </c>
      <c r="H254" s="1">
        <v>1</v>
      </c>
      <c r="I254" s="1">
        <v>1</v>
      </c>
      <c r="J254" s="1">
        <v>24</v>
      </c>
      <c r="K254" s="1">
        <v>6</v>
      </c>
      <c r="L254" s="1">
        <v>20</v>
      </c>
      <c r="M254" s="1">
        <v>22</v>
      </c>
      <c r="N254" s="1">
        <v>19</v>
      </c>
      <c r="O254" s="1">
        <v>20</v>
      </c>
      <c r="P254" s="69">
        <f t="shared" si="0"/>
        <v>0.95</v>
      </c>
      <c r="Q254" s="1">
        <v>1</v>
      </c>
      <c r="R254" s="81">
        <v>0.37777777777777777</v>
      </c>
      <c r="S254" s="81">
        <v>0.35087719298245612</v>
      </c>
      <c r="T254" s="81">
        <v>0.26315789473684209</v>
      </c>
      <c r="U254">
        <v>2021</v>
      </c>
    </row>
    <row r="255" spans="1:21" x14ac:dyDescent="0.25">
      <c r="A255" t="s">
        <v>465</v>
      </c>
      <c r="B255" t="s">
        <v>466</v>
      </c>
      <c r="C255" t="s">
        <v>475</v>
      </c>
      <c r="D255" s="1">
        <v>3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1</v>
      </c>
      <c r="M255" s="1">
        <v>1</v>
      </c>
      <c r="N255" s="1">
        <v>0</v>
      </c>
      <c r="O255" s="1">
        <v>0</v>
      </c>
      <c r="P255" s="69" t="e">
        <f t="shared" si="0"/>
        <v>#DIV/0!</v>
      </c>
      <c r="Q255" s="1">
        <v>0</v>
      </c>
      <c r="R255" s="81">
        <v>0.25</v>
      </c>
      <c r="S255" s="81">
        <v>0</v>
      </c>
      <c r="T255" s="81">
        <v>0</v>
      </c>
      <c r="U255">
        <v>2021</v>
      </c>
    </row>
    <row r="256" spans="1:21" x14ac:dyDescent="0.25">
      <c r="A256" t="s">
        <v>403</v>
      </c>
      <c r="B256" t="s">
        <v>176</v>
      </c>
      <c r="C256" t="s">
        <v>417</v>
      </c>
      <c r="D256" s="1">
        <v>116</v>
      </c>
      <c r="E256" s="1">
        <v>29</v>
      </c>
      <c r="F256" s="1">
        <v>37</v>
      </c>
      <c r="G256" s="1">
        <v>11</v>
      </c>
      <c r="H256" s="1">
        <v>2</v>
      </c>
      <c r="I256" s="1">
        <v>2</v>
      </c>
      <c r="J256" s="1">
        <v>28</v>
      </c>
      <c r="K256" s="1">
        <v>0</v>
      </c>
      <c r="L256" s="1">
        <v>24</v>
      </c>
      <c r="M256" s="1">
        <v>36</v>
      </c>
      <c r="N256" s="1">
        <v>12</v>
      </c>
      <c r="O256" s="1">
        <v>14</v>
      </c>
      <c r="P256" s="69">
        <f t="shared" si="0"/>
        <v>0.8571428571428571</v>
      </c>
      <c r="Q256" s="1">
        <v>10</v>
      </c>
      <c r="R256" s="81">
        <v>0.47333333333333333</v>
      </c>
      <c r="S256" s="81">
        <v>0.5</v>
      </c>
      <c r="T256" s="81">
        <v>0.31896551724137934</v>
      </c>
      <c r="U256">
        <v>2021</v>
      </c>
    </row>
    <row r="257" spans="1:21" x14ac:dyDescent="0.25">
      <c r="A257" t="s">
        <v>467</v>
      </c>
      <c r="B257" t="s">
        <v>468</v>
      </c>
      <c r="C257" t="s">
        <v>476</v>
      </c>
      <c r="D257" s="1">
        <v>5</v>
      </c>
      <c r="E257" s="1">
        <v>18</v>
      </c>
      <c r="F257" s="1">
        <v>1</v>
      </c>
      <c r="G257" s="1">
        <v>1</v>
      </c>
      <c r="H257" s="1">
        <v>0</v>
      </c>
      <c r="I257" s="1">
        <v>0</v>
      </c>
      <c r="J257" s="1">
        <v>0</v>
      </c>
      <c r="K257" s="1">
        <v>0</v>
      </c>
      <c r="L257" s="1">
        <v>1</v>
      </c>
      <c r="M257" s="1">
        <v>1</v>
      </c>
      <c r="N257" s="1">
        <v>11</v>
      </c>
      <c r="O257" s="1">
        <v>13</v>
      </c>
      <c r="P257" s="69">
        <f t="shared" si="0"/>
        <v>0.84615384615384615</v>
      </c>
      <c r="Q257" s="1">
        <v>0</v>
      </c>
      <c r="R257" s="81">
        <v>0.33333333333333331</v>
      </c>
      <c r="S257" s="81">
        <v>0.4</v>
      </c>
      <c r="T257" s="81">
        <v>0.2</v>
      </c>
      <c r="U257">
        <v>2021</v>
      </c>
    </row>
    <row r="258" spans="1:21" x14ac:dyDescent="0.25">
      <c r="A258" t="s">
        <v>395</v>
      </c>
      <c r="B258" t="s">
        <v>128</v>
      </c>
      <c r="C258" t="s">
        <v>477</v>
      </c>
      <c r="D258" s="1">
        <v>4</v>
      </c>
      <c r="E258" s="1">
        <v>2</v>
      </c>
      <c r="F258" s="1">
        <v>1</v>
      </c>
      <c r="G258" s="1">
        <v>1</v>
      </c>
      <c r="H258" s="1">
        <v>0</v>
      </c>
      <c r="I258" s="1">
        <v>0</v>
      </c>
      <c r="J258" s="1">
        <v>3</v>
      </c>
      <c r="K258" s="1">
        <v>0</v>
      </c>
      <c r="L258" s="1">
        <v>2</v>
      </c>
      <c r="M258" s="1">
        <v>1</v>
      </c>
      <c r="N258" s="1">
        <v>0</v>
      </c>
      <c r="O258" s="1">
        <v>0</v>
      </c>
      <c r="P258" s="69" t="e">
        <f t="shared" si="0"/>
        <v>#DIV/0!</v>
      </c>
      <c r="Q258" s="1">
        <v>0</v>
      </c>
      <c r="R258" s="81">
        <v>0.5</v>
      </c>
      <c r="S258" s="81">
        <v>0.5</v>
      </c>
      <c r="T258" s="81">
        <v>0.25</v>
      </c>
      <c r="U258">
        <v>2021</v>
      </c>
    </row>
    <row r="259" spans="1:21" x14ac:dyDescent="0.25">
      <c r="A259" t="s">
        <v>443</v>
      </c>
      <c r="B259" t="s">
        <v>14</v>
      </c>
      <c r="C259" t="s">
        <v>431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1</v>
      </c>
      <c r="M259" s="1">
        <v>0</v>
      </c>
      <c r="N259" s="1">
        <v>0</v>
      </c>
      <c r="O259" s="1">
        <v>0</v>
      </c>
      <c r="P259" s="69" t="e">
        <f t="shared" si="0"/>
        <v>#DIV/0!</v>
      </c>
      <c r="Q259" s="1">
        <v>0</v>
      </c>
      <c r="R259" s="81">
        <v>1</v>
      </c>
      <c r="S259" s="81" t="e">
        <v>#DIV/0!</v>
      </c>
      <c r="T259" s="81" t="e">
        <v>#DIV/0!</v>
      </c>
      <c r="U259">
        <v>2021</v>
      </c>
    </row>
    <row r="260" spans="1:21" x14ac:dyDescent="0.25">
      <c r="A260" t="s">
        <v>387</v>
      </c>
      <c r="B260" t="s">
        <v>469</v>
      </c>
      <c r="C260" t="s">
        <v>478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69" t="e">
        <f t="shared" si="0"/>
        <v>#DIV/0!</v>
      </c>
      <c r="Q260" s="1">
        <v>0</v>
      </c>
      <c r="R260" s="81" t="e">
        <v>#DIV/0!</v>
      </c>
      <c r="S260" s="81" t="e">
        <v>#DIV/0!</v>
      </c>
      <c r="T260" s="81" t="e">
        <v>#DIV/0!</v>
      </c>
      <c r="U260">
        <v>2021</v>
      </c>
    </row>
    <row r="261" spans="1:21" x14ac:dyDescent="0.25">
      <c r="A261" t="s">
        <v>441</v>
      </c>
      <c r="B261" t="s">
        <v>34</v>
      </c>
      <c r="C261" t="s">
        <v>429</v>
      </c>
      <c r="D261" s="1">
        <v>78</v>
      </c>
      <c r="E261" s="1">
        <v>23</v>
      </c>
      <c r="F261" s="1">
        <v>26</v>
      </c>
      <c r="G261" s="1">
        <v>3</v>
      </c>
      <c r="H261" s="1">
        <v>3</v>
      </c>
      <c r="I261" s="1">
        <v>0</v>
      </c>
      <c r="J261" s="1">
        <v>26</v>
      </c>
      <c r="K261" s="1">
        <v>3</v>
      </c>
      <c r="L261" s="1">
        <v>6</v>
      </c>
      <c r="M261" s="1">
        <v>12</v>
      </c>
      <c r="N261" s="1">
        <v>7</v>
      </c>
      <c r="O261" s="1">
        <v>9</v>
      </c>
      <c r="P261" s="69">
        <f t="shared" si="0"/>
        <v>0.77777777777777779</v>
      </c>
      <c r="Q261" s="1">
        <v>5</v>
      </c>
      <c r="R261" s="81">
        <v>0.4157303370786517</v>
      </c>
      <c r="S261" s="81">
        <v>0.44871794871794873</v>
      </c>
      <c r="T261" s="81">
        <v>0.33333333333333331</v>
      </c>
      <c r="U261">
        <v>2021</v>
      </c>
    </row>
    <row r="262" spans="1:21" x14ac:dyDescent="0.25">
      <c r="A262" t="s">
        <v>449</v>
      </c>
      <c r="B262" t="s">
        <v>456</v>
      </c>
      <c r="C262" t="s">
        <v>437</v>
      </c>
      <c r="D262" s="1">
        <v>1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69" t="e">
        <f t="shared" si="0"/>
        <v>#DIV/0!</v>
      </c>
      <c r="Q262" s="1">
        <v>0</v>
      </c>
      <c r="R262" s="81">
        <v>0</v>
      </c>
      <c r="S262" s="81">
        <v>0</v>
      </c>
      <c r="T262" s="81">
        <v>0</v>
      </c>
      <c r="U262">
        <v>2021</v>
      </c>
    </row>
    <row r="263" spans="1:21" x14ac:dyDescent="0.25">
      <c r="A263" t="s">
        <v>447</v>
      </c>
      <c r="B263" t="s">
        <v>27</v>
      </c>
      <c r="C263" t="s">
        <v>435</v>
      </c>
      <c r="D263" s="1">
        <v>141</v>
      </c>
      <c r="E263" s="1">
        <v>42</v>
      </c>
      <c r="F263" s="1">
        <v>53</v>
      </c>
      <c r="G263" s="1">
        <v>4</v>
      </c>
      <c r="H263" s="1">
        <v>1</v>
      </c>
      <c r="I263" s="1">
        <v>0</v>
      </c>
      <c r="J263" s="1">
        <v>22</v>
      </c>
      <c r="K263" s="1">
        <v>2</v>
      </c>
      <c r="L263" s="1">
        <v>10</v>
      </c>
      <c r="M263" s="1">
        <v>15</v>
      </c>
      <c r="N263" s="1">
        <v>15</v>
      </c>
      <c r="O263" s="1">
        <v>19</v>
      </c>
      <c r="P263" s="69">
        <f t="shared" si="0"/>
        <v>0.78947368421052633</v>
      </c>
      <c r="Q263" s="1">
        <v>9</v>
      </c>
      <c r="R263" s="81">
        <v>0.45</v>
      </c>
      <c r="S263" s="81">
        <v>0.41799999999999998</v>
      </c>
      <c r="T263" s="81">
        <v>0.376</v>
      </c>
      <c r="U263">
        <v>2022</v>
      </c>
    </row>
    <row r="264" spans="1:21" x14ac:dyDescent="0.25">
      <c r="A264" t="s">
        <v>397</v>
      </c>
      <c r="B264" t="s">
        <v>368</v>
      </c>
      <c r="C264" t="s">
        <v>413</v>
      </c>
      <c r="D264" s="1">
        <v>105</v>
      </c>
      <c r="E264" s="1">
        <v>22</v>
      </c>
      <c r="F264" s="1">
        <v>43</v>
      </c>
      <c r="G264" s="1">
        <v>10</v>
      </c>
      <c r="H264" s="1">
        <v>3</v>
      </c>
      <c r="I264" s="1">
        <v>1</v>
      </c>
      <c r="J264" s="1">
        <v>40</v>
      </c>
      <c r="K264" s="1">
        <v>6</v>
      </c>
      <c r="L264" s="1">
        <v>12</v>
      </c>
      <c r="M264" s="1">
        <v>10</v>
      </c>
      <c r="N264" s="1">
        <v>7</v>
      </c>
      <c r="O264" s="1">
        <v>7</v>
      </c>
      <c r="P264" s="69">
        <f t="shared" si="0"/>
        <v>1</v>
      </c>
      <c r="Q264" s="1">
        <v>6</v>
      </c>
      <c r="R264" s="81">
        <v>0.496</v>
      </c>
      <c r="S264" s="81">
        <v>0.59</v>
      </c>
      <c r="T264" s="81">
        <v>0.41</v>
      </c>
      <c r="U264">
        <v>2022</v>
      </c>
    </row>
    <row r="265" spans="1:21" x14ac:dyDescent="0.25">
      <c r="A265" t="s">
        <v>480</v>
      </c>
      <c r="B265" t="s">
        <v>487</v>
      </c>
      <c r="C265" t="s">
        <v>493</v>
      </c>
      <c r="D265" s="1">
        <v>14</v>
      </c>
      <c r="E265" s="1">
        <v>5</v>
      </c>
      <c r="F265" s="1">
        <v>2</v>
      </c>
      <c r="G265" s="1">
        <v>0</v>
      </c>
      <c r="H265" s="1">
        <v>0</v>
      </c>
      <c r="I265" s="1">
        <v>0</v>
      </c>
      <c r="J265" s="1">
        <v>2</v>
      </c>
      <c r="K265" s="1">
        <v>1</v>
      </c>
      <c r="L265" s="1">
        <v>3</v>
      </c>
      <c r="M265" s="1">
        <v>7</v>
      </c>
      <c r="N265" s="1">
        <v>0</v>
      </c>
      <c r="O265" s="1">
        <v>0</v>
      </c>
      <c r="P265" s="69" t="e">
        <f t="shared" si="0"/>
        <v>#DIV/0!</v>
      </c>
      <c r="Q265" s="1">
        <v>3</v>
      </c>
      <c r="R265" s="81">
        <v>0.4</v>
      </c>
      <c r="S265" s="81">
        <v>0.14299999999999999</v>
      </c>
      <c r="T265" s="81">
        <v>0.14299999999999999</v>
      </c>
      <c r="U265">
        <v>2022</v>
      </c>
    </row>
    <row r="266" spans="1:21" x14ac:dyDescent="0.25">
      <c r="A266" t="s">
        <v>389</v>
      </c>
      <c r="B266" t="s">
        <v>390</v>
      </c>
      <c r="C266" t="s">
        <v>408</v>
      </c>
      <c r="D266" s="1">
        <v>125</v>
      </c>
      <c r="E266" s="1">
        <v>41</v>
      </c>
      <c r="F266" s="1">
        <v>41</v>
      </c>
      <c r="G266" s="1">
        <v>10</v>
      </c>
      <c r="H266" s="1">
        <v>5</v>
      </c>
      <c r="I266" s="1">
        <v>1</v>
      </c>
      <c r="J266" s="1">
        <v>22</v>
      </c>
      <c r="K266" s="1">
        <v>6</v>
      </c>
      <c r="L266" s="1">
        <v>21</v>
      </c>
      <c r="M266" s="1">
        <v>20</v>
      </c>
      <c r="N266" s="1">
        <v>13</v>
      </c>
      <c r="O266" s="1">
        <v>14</v>
      </c>
      <c r="P266" s="69">
        <f t="shared" si="0"/>
        <v>0.9285714285714286</v>
      </c>
      <c r="Q266" s="1">
        <v>9</v>
      </c>
      <c r="R266" s="81">
        <v>0.45800000000000002</v>
      </c>
      <c r="S266" s="81">
        <v>0.51200000000000001</v>
      </c>
      <c r="T266" s="81">
        <v>0.32800000000000001</v>
      </c>
      <c r="U266">
        <v>2022</v>
      </c>
    </row>
    <row r="267" spans="1:21" x14ac:dyDescent="0.25">
      <c r="A267" t="s">
        <v>450</v>
      </c>
      <c r="B267" t="s">
        <v>174</v>
      </c>
      <c r="C267" t="s">
        <v>438</v>
      </c>
      <c r="D267" s="1">
        <v>124</v>
      </c>
      <c r="E267" s="1">
        <v>27</v>
      </c>
      <c r="F267" s="1">
        <v>45</v>
      </c>
      <c r="G267" s="1">
        <v>7</v>
      </c>
      <c r="H267" s="1">
        <v>2</v>
      </c>
      <c r="I267" s="1">
        <v>0</v>
      </c>
      <c r="J267" s="1">
        <v>38</v>
      </c>
      <c r="K267" s="1">
        <v>7</v>
      </c>
      <c r="L267" s="1">
        <v>15</v>
      </c>
      <c r="M267" s="1">
        <v>22</v>
      </c>
      <c r="N267" s="1">
        <v>14</v>
      </c>
      <c r="O267" s="1">
        <v>19</v>
      </c>
      <c r="P267" s="69">
        <f t="shared" si="0"/>
        <v>0.73684210526315785</v>
      </c>
      <c r="Q267" s="1">
        <v>2</v>
      </c>
      <c r="R267" s="81">
        <v>0.44</v>
      </c>
      <c r="S267" s="81">
        <v>0.45200000000000001</v>
      </c>
      <c r="T267" s="81">
        <v>0.36299999999999999</v>
      </c>
      <c r="U267">
        <v>2022</v>
      </c>
    </row>
    <row r="268" spans="1:21" x14ac:dyDescent="0.25">
      <c r="A268" t="s">
        <v>481</v>
      </c>
      <c r="B268" t="s">
        <v>488</v>
      </c>
      <c r="C268" t="s">
        <v>494</v>
      </c>
      <c r="D268" s="1">
        <v>8</v>
      </c>
      <c r="E268" s="1">
        <v>0</v>
      </c>
      <c r="F268" s="1">
        <v>4</v>
      </c>
      <c r="G268" s="1">
        <v>0</v>
      </c>
      <c r="H268" s="1">
        <v>0</v>
      </c>
      <c r="I268" s="1">
        <v>0</v>
      </c>
      <c r="J268" s="1">
        <v>4</v>
      </c>
      <c r="K268" s="1">
        <v>1</v>
      </c>
      <c r="L268" s="1">
        <v>0</v>
      </c>
      <c r="M268" s="1">
        <v>1</v>
      </c>
      <c r="N268" s="1">
        <v>0</v>
      </c>
      <c r="O268" s="1">
        <v>0</v>
      </c>
      <c r="P268" s="69" t="e">
        <f t="shared" si="0"/>
        <v>#DIV/0!</v>
      </c>
      <c r="Q268" s="1">
        <v>1</v>
      </c>
      <c r="R268" s="81">
        <v>0.55600000000000005</v>
      </c>
      <c r="S268" s="81">
        <v>0.5</v>
      </c>
      <c r="T268" s="81">
        <v>0.5</v>
      </c>
      <c r="U268">
        <v>2022</v>
      </c>
    </row>
    <row r="269" spans="1:21" x14ac:dyDescent="0.25">
      <c r="A269" t="s">
        <v>5</v>
      </c>
      <c r="B269" t="s">
        <v>129</v>
      </c>
      <c r="C269" t="s">
        <v>472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1</v>
      </c>
      <c r="N269" s="1">
        <v>0</v>
      </c>
      <c r="O269" s="1">
        <v>0</v>
      </c>
      <c r="P269" s="69" t="e">
        <f t="shared" si="0"/>
        <v>#DIV/0!</v>
      </c>
      <c r="Q269" s="1">
        <v>0</v>
      </c>
      <c r="R269" s="81">
        <v>0</v>
      </c>
      <c r="S269" s="81">
        <v>0</v>
      </c>
      <c r="T269" s="81">
        <v>0</v>
      </c>
      <c r="U269">
        <v>2022</v>
      </c>
    </row>
    <row r="270" spans="1:21" x14ac:dyDescent="0.25">
      <c r="A270" t="s">
        <v>482</v>
      </c>
      <c r="B270" t="s">
        <v>489</v>
      </c>
      <c r="C270" t="s">
        <v>495</v>
      </c>
      <c r="D270" s="1">
        <v>70</v>
      </c>
      <c r="E270" s="1">
        <v>12</v>
      </c>
      <c r="F270" s="1">
        <v>19</v>
      </c>
      <c r="G270" s="1">
        <v>7</v>
      </c>
      <c r="H270" s="1">
        <v>0</v>
      </c>
      <c r="I270" s="1">
        <v>0</v>
      </c>
      <c r="J270" s="1">
        <v>14</v>
      </c>
      <c r="K270" s="1">
        <v>1</v>
      </c>
      <c r="L270" s="1">
        <v>13</v>
      </c>
      <c r="M270" s="1">
        <v>20</v>
      </c>
      <c r="N270" s="1">
        <v>6</v>
      </c>
      <c r="O270" s="1">
        <v>6</v>
      </c>
      <c r="P270" s="69">
        <f t="shared" si="0"/>
        <v>1</v>
      </c>
      <c r="Q270" s="1">
        <v>2</v>
      </c>
      <c r="R270" s="81">
        <v>0.4</v>
      </c>
      <c r="S270" s="81">
        <v>0.371</v>
      </c>
      <c r="T270" s="81">
        <v>0.27100000000000002</v>
      </c>
      <c r="U270">
        <v>2022</v>
      </c>
    </row>
    <row r="271" spans="1:21" x14ac:dyDescent="0.25">
      <c r="A271" t="s">
        <v>483</v>
      </c>
      <c r="B271" t="s">
        <v>490</v>
      </c>
      <c r="C271" t="s">
        <v>496</v>
      </c>
      <c r="D271" s="1">
        <v>33</v>
      </c>
      <c r="E271" s="1">
        <v>6</v>
      </c>
      <c r="F271" s="1">
        <v>7</v>
      </c>
      <c r="G271" s="1">
        <v>2</v>
      </c>
      <c r="H271" s="1">
        <v>0</v>
      </c>
      <c r="I271" s="1">
        <v>0</v>
      </c>
      <c r="J271" s="1">
        <v>8</v>
      </c>
      <c r="K271" s="1">
        <v>2</v>
      </c>
      <c r="L271" s="1">
        <v>5</v>
      </c>
      <c r="M271" s="1">
        <v>2</v>
      </c>
      <c r="N271" s="1">
        <v>1</v>
      </c>
      <c r="O271" s="1">
        <v>2</v>
      </c>
      <c r="P271" s="69">
        <f t="shared" si="0"/>
        <v>0.5</v>
      </c>
      <c r="Q271" s="1">
        <v>0</v>
      </c>
      <c r="R271" s="81">
        <v>0.316</v>
      </c>
      <c r="S271" s="81">
        <v>0.27300000000000002</v>
      </c>
      <c r="T271" s="81">
        <v>0.21199999999999999</v>
      </c>
      <c r="U271">
        <v>2022</v>
      </c>
    </row>
    <row r="272" spans="1:21" x14ac:dyDescent="0.25">
      <c r="A272" t="s">
        <v>484</v>
      </c>
      <c r="B272" t="s">
        <v>489</v>
      </c>
      <c r="C272" t="s">
        <v>497</v>
      </c>
      <c r="D272" s="1">
        <v>49</v>
      </c>
      <c r="E272" s="1">
        <v>10</v>
      </c>
      <c r="F272" s="1">
        <v>10</v>
      </c>
      <c r="G272" s="1">
        <v>0</v>
      </c>
      <c r="H272" s="1">
        <v>0</v>
      </c>
      <c r="I272" s="1">
        <v>0</v>
      </c>
      <c r="J272" s="1">
        <v>5</v>
      </c>
      <c r="K272" s="1">
        <v>3</v>
      </c>
      <c r="L272" s="1">
        <v>10</v>
      </c>
      <c r="M272" s="1">
        <v>15</v>
      </c>
      <c r="N272" s="1">
        <v>6</v>
      </c>
      <c r="O272" s="1">
        <v>6</v>
      </c>
      <c r="P272" s="69">
        <f t="shared" si="0"/>
        <v>1</v>
      </c>
      <c r="Q272" s="1">
        <v>5</v>
      </c>
      <c r="R272" s="81">
        <v>0.39100000000000001</v>
      </c>
      <c r="S272" s="81">
        <v>0.20399999999999999</v>
      </c>
      <c r="T272" s="81">
        <v>0.20399999999999999</v>
      </c>
      <c r="U272">
        <v>2022</v>
      </c>
    </row>
    <row r="273" spans="1:22" x14ac:dyDescent="0.25">
      <c r="A273" t="s">
        <v>387</v>
      </c>
      <c r="B273" t="s">
        <v>388</v>
      </c>
      <c r="C273" t="s">
        <v>407</v>
      </c>
      <c r="D273" s="1">
        <v>116</v>
      </c>
      <c r="E273" s="1">
        <v>55</v>
      </c>
      <c r="F273" s="1">
        <v>54</v>
      </c>
      <c r="G273" s="1">
        <v>6</v>
      </c>
      <c r="H273" s="1">
        <v>4</v>
      </c>
      <c r="I273" s="1">
        <v>2</v>
      </c>
      <c r="J273" s="1">
        <v>29</v>
      </c>
      <c r="K273" s="1">
        <v>2</v>
      </c>
      <c r="L273" s="1">
        <v>36</v>
      </c>
      <c r="M273" s="1">
        <v>9</v>
      </c>
      <c r="N273" s="1">
        <v>25</v>
      </c>
      <c r="O273" s="1">
        <v>28</v>
      </c>
      <c r="P273" s="69">
        <f t="shared" si="0"/>
        <v>0.8928571428571429</v>
      </c>
      <c r="Q273" s="1">
        <v>2</v>
      </c>
      <c r="R273" s="81">
        <v>0.59699999999999998</v>
      </c>
      <c r="S273" s="81">
        <v>0.63800000000000001</v>
      </c>
      <c r="T273" s="81">
        <v>0.46600000000000003</v>
      </c>
      <c r="U273">
        <v>2022</v>
      </c>
    </row>
    <row r="274" spans="1:22" x14ac:dyDescent="0.25">
      <c r="A274" t="s">
        <v>441</v>
      </c>
      <c r="B274" t="s">
        <v>42</v>
      </c>
      <c r="C274" t="s">
        <v>498</v>
      </c>
      <c r="D274" s="1">
        <v>4</v>
      </c>
      <c r="E274" s="1">
        <v>2</v>
      </c>
      <c r="F274" s="1">
        <v>1</v>
      </c>
      <c r="G274" s="1">
        <v>1</v>
      </c>
      <c r="H274" s="1">
        <v>0</v>
      </c>
      <c r="I274" s="1">
        <v>0</v>
      </c>
      <c r="J274" s="1">
        <v>0</v>
      </c>
      <c r="K274" s="1">
        <v>0</v>
      </c>
      <c r="L274" s="1">
        <v>1</v>
      </c>
      <c r="M274" s="1">
        <v>0</v>
      </c>
      <c r="N274" s="1">
        <v>0</v>
      </c>
      <c r="O274" s="1">
        <v>0</v>
      </c>
      <c r="P274" s="69" t="e">
        <f t="shared" si="0"/>
        <v>#DIV/0!</v>
      </c>
      <c r="Q274" s="1">
        <v>0</v>
      </c>
      <c r="R274" s="81">
        <v>0.4</v>
      </c>
      <c r="S274" s="81">
        <v>0.5</v>
      </c>
      <c r="T274" s="81">
        <v>0.25</v>
      </c>
      <c r="U274">
        <v>2022</v>
      </c>
    </row>
    <row r="275" spans="1:22" x14ac:dyDescent="0.25">
      <c r="A275" t="s">
        <v>444</v>
      </c>
      <c r="B275" t="s">
        <v>452</v>
      </c>
      <c r="C275" t="s">
        <v>432</v>
      </c>
      <c r="D275" s="1">
        <v>48</v>
      </c>
      <c r="E275" s="1">
        <v>11</v>
      </c>
      <c r="F275" s="1">
        <v>20</v>
      </c>
      <c r="G275" s="1">
        <v>5</v>
      </c>
      <c r="H275" s="1">
        <v>0</v>
      </c>
      <c r="I275" s="1">
        <v>1</v>
      </c>
      <c r="J275" s="1">
        <v>17</v>
      </c>
      <c r="K275" s="1">
        <v>1</v>
      </c>
      <c r="L275" s="1">
        <v>5</v>
      </c>
      <c r="M275" s="1">
        <v>12</v>
      </c>
      <c r="N275" s="1">
        <v>5</v>
      </c>
      <c r="O275" s="1">
        <v>5</v>
      </c>
      <c r="P275" s="69">
        <f t="shared" si="0"/>
        <v>1</v>
      </c>
      <c r="Q275" s="1">
        <v>1</v>
      </c>
      <c r="R275" s="81">
        <v>0.48099999999999998</v>
      </c>
      <c r="S275" s="81">
        <v>0.58299999999999996</v>
      </c>
      <c r="T275" s="81">
        <v>0.41699999999999998</v>
      </c>
      <c r="U275">
        <v>2022</v>
      </c>
    </row>
    <row r="276" spans="1:22" x14ac:dyDescent="0.25">
      <c r="A276" t="s">
        <v>485</v>
      </c>
      <c r="B276" t="s">
        <v>364</v>
      </c>
      <c r="C276" t="s">
        <v>499</v>
      </c>
      <c r="D276" s="1">
        <v>25</v>
      </c>
      <c r="E276" s="1">
        <v>6</v>
      </c>
      <c r="F276" s="1">
        <v>11</v>
      </c>
      <c r="G276" s="1">
        <v>3</v>
      </c>
      <c r="H276" s="1">
        <v>1</v>
      </c>
      <c r="I276" s="1">
        <v>0</v>
      </c>
      <c r="J276" s="1">
        <v>3</v>
      </c>
      <c r="K276" s="1">
        <v>1</v>
      </c>
      <c r="L276" s="1">
        <v>3</v>
      </c>
      <c r="M276" s="1">
        <v>6</v>
      </c>
      <c r="N276" s="1">
        <v>2</v>
      </c>
      <c r="O276" s="1">
        <v>2</v>
      </c>
      <c r="P276" s="69">
        <f t="shared" si="0"/>
        <v>1</v>
      </c>
      <c r="Q276" s="1">
        <v>1</v>
      </c>
      <c r="R276" s="81">
        <v>0.51700000000000002</v>
      </c>
      <c r="S276" s="81">
        <v>0.64</v>
      </c>
      <c r="T276" s="81">
        <v>0.44</v>
      </c>
      <c r="U276">
        <v>2022</v>
      </c>
    </row>
    <row r="277" spans="1:22" x14ac:dyDescent="0.25">
      <c r="A277" t="s">
        <v>486</v>
      </c>
      <c r="B277" t="s">
        <v>14</v>
      </c>
      <c r="C277" t="s">
        <v>500</v>
      </c>
      <c r="D277" s="1">
        <v>3</v>
      </c>
      <c r="E277" s="1">
        <v>2</v>
      </c>
      <c r="F277" s="1">
        <v>2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1</v>
      </c>
      <c r="M277" s="1">
        <v>0</v>
      </c>
      <c r="N277" s="1">
        <v>1</v>
      </c>
      <c r="O277" s="1">
        <v>1</v>
      </c>
      <c r="P277" s="69">
        <f t="shared" si="0"/>
        <v>1</v>
      </c>
      <c r="Q277" s="1">
        <v>0</v>
      </c>
      <c r="R277" s="81">
        <v>0.75</v>
      </c>
      <c r="S277" s="81">
        <v>0.66700000000000004</v>
      </c>
      <c r="T277" s="81">
        <v>0.66700000000000004</v>
      </c>
      <c r="U277">
        <v>2022</v>
      </c>
    </row>
    <row r="278" spans="1:22" x14ac:dyDescent="0.25">
      <c r="A278" t="s">
        <v>465</v>
      </c>
      <c r="B278" t="s">
        <v>466</v>
      </c>
      <c r="C278" t="s">
        <v>475</v>
      </c>
      <c r="D278" s="1">
        <v>2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1</v>
      </c>
      <c r="N278" s="1">
        <v>0</v>
      </c>
      <c r="O278" s="1">
        <v>0</v>
      </c>
      <c r="P278" s="69" t="e">
        <f t="shared" si="0"/>
        <v>#DIV/0!</v>
      </c>
      <c r="Q278" s="1">
        <v>0</v>
      </c>
      <c r="R278" s="81">
        <v>0</v>
      </c>
      <c r="S278" s="81">
        <v>0</v>
      </c>
      <c r="T278" s="81">
        <v>0</v>
      </c>
      <c r="U278">
        <v>2022</v>
      </c>
    </row>
    <row r="279" spans="1:22" x14ac:dyDescent="0.25">
      <c r="A279" t="s">
        <v>403</v>
      </c>
      <c r="B279" t="s">
        <v>176</v>
      </c>
      <c r="C279" t="s">
        <v>417</v>
      </c>
      <c r="D279" s="1">
        <v>46</v>
      </c>
      <c r="E279" s="1">
        <v>16</v>
      </c>
      <c r="F279" s="1">
        <v>17</v>
      </c>
      <c r="G279" s="1">
        <v>9</v>
      </c>
      <c r="H279" s="1">
        <v>3</v>
      </c>
      <c r="I279" s="1">
        <v>1</v>
      </c>
      <c r="J279" s="1">
        <v>14</v>
      </c>
      <c r="K279" s="1">
        <v>0</v>
      </c>
      <c r="L279" s="1">
        <v>7</v>
      </c>
      <c r="M279" s="1">
        <v>5</v>
      </c>
      <c r="N279" s="1">
        <v>6</v>
      </c>
      <c r="O279" s="1">
        <v>6</v>
      </c>
      <c r="P279" s="69">
        <f t="shared" si="0"/>
        <v>1</v>
      </c>
      <c r="Q279" s="1">
        <v>3</v>
      </c>
      <c r="R279" s="81">
        <v>0.48199999999999998</v>
      </c>
      <c r="S279" s="81">
        <v>0.76100000000000001</v>
      </c>
      <c r="T279" s="81">
        <v>0.37</v>
      </c>
      <c r="U279">
        <v>2022</v>
      </c>
    </row>
    <row r="280" spans="1:22" x14ac:dyDescent="0.25">
      <c r="A280" t="s">
        <v>401</v>
      </c>
      <c r="B280" t="s">
        <v>402</v>
      </c>
      <c r="C280" t="s">
        <v>416</v>
      </c>
      <c r="D280" s="1">
        <v>1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1</v>
      </c>
      <c r="N280" s="1">
        <v>0</v>
      </c>
      <c r="O280" s="1">
        <v>0</v>
      </c>
      <c r="P280" s="69" t="e">
        <f t="shared" si="0"/>
        <v>#DIV/0!</v>
      </c>
      <c r="Q280" s="1">
        <v>1</v>
      </c>
      <c r="R280" s="81">
        <v>0.5</v>
      </c>
      <c r="S280" s="81">
        <v>0</v>
      </c>
      <c r="T280" s="81">
        <v>0</v>
      </c>
      <c r="U280">
        <v>2022</v>
      </c>
    </row>
    <row r="281" spans="1:22" x14ac:dyDescent="0.25">
      <c r="A281" t="s">
        <v>467</v>
      </c>
      <c r="B281" t="s">
        <v>468</v>
      </c>
      <c r="C281" t="s">
        <v>476</v>
      </c>
      <c r="D281" s="1">
        <v>49</v>
      </c>
      <c r="E281" s="1">
        <v>5</v>
      </c>
      <c r="F281" s="1">
        <v>13</v>
      </c>
      <c r="G281" s="1">
        <v>2</v>
      </c>
      <c r="H281" s="1">
        <v>0</v>
      </c>
      <c r="I281" s="1">
        <v>0</v>
      </c>
      <c r="J281" s="1">
        <v>7</v>
      </c>
      <c r="K281" s="1">
        <v>2</v>
      </c>
      <c r="L281" s="1">
        <v>11</v>
      </c>
      <c r="M281" s="1">
        <v>12</v>
      </c>
      <c r="N281" s="1">
        <v>7</v>
      </c>
      <c r="O281" s="1">
        <v>9</v>
      </c>
      <c r="P281" s="69">
        <f t="shared" ref="P281:P343" si="1">N281/O281</f>
        <v>0.77777777777777779</v>
      </c>
      <c r="Q281" s="1">
        <v>0</v>
      </c>
      <c r="R281" s="81">
        <v>0.4</v>
      </c>
      <c r="S281" s="81">
        <v>0.30599999999999999</v>
      </c>
      <c r="T281" s="81">
        <v>0.26500000000000001</v>
      </c>
      <c r="U281">
        <v>2022</v>
      </c>
    </row>
    <row r="282" spans="1:22" x14ac:dyDescent="0.25">
      <c r="A282" t="s">
        <v>463</v>
      </c>
      <c r="B282" t="s">
        <v>440</v>
      </c>
      <c r="C282" t="s">
        <v>473</v>
      </c>
      <c r="D282" s="1">
        <v>12</v>
      </c>
      <c r="E282" s="1">
        <v>2</v>
      </c>
      <c r="F282" s="1">
        <v>2</v>
      </c>
      <c r="G282" s="1">
        <v>0</v>
      </c>
      <c r="H282" s="1">
        <v>0</v>
      </c>
      <c r="I282" s="1">
        <v>0</v>
      </c>
      <c r="J282" s="1">
        <v>2</v>
      </c>
      <c r="K282" s="1">
        <v>0</v>
      </c>
      <c r="L282" s="1">
        <v>1</v>
      </c>
      <c r="M282" s="1">
        <v>2</v>
      </c>
      <c r="N282" s="1">
        <v>0</v>
      </c>
      <c r="O282" s="1">
        <v>0</v>
      </c>
      <c r="P282" s="69" t="e">
        <f t="shared" si="1"/>
        <v>#DIV/0!</v>
      </c>
      <c r="Q282" s="1">
        <v>2</v>
      </c>
      <c r="R282" s="81">
        <v>0.33300000000000002</v>
      </c>
      <c r="S282" s="81">
        <v>0.16700000000000001</v>
      </c>
      <c r="T282" s="81">
        <v>0.16700000000000001</v>
      </c>
      <c r="U282">
        <v>2022</v>
      </c>
    </row>
    <row r="283" spans="1:22" x14ac:dyDescent="0.25">
      <c r="A283" t="s">
        <v>395</v>
      </c>
      <c r="B283" t="s">
        <v>128</v>
      </c>
      <c r="C283" t="s">
        <v>477</v>
      </c>
      <c r="D283" s="1">
        <v>25</v>
      </c>
      <c r="E283" s="1">
        <v>3</v>
      </c>
      <c r="F283" s="1">
        <v>6</v>
      </c>
      <c r="G283" s="1">
        <v>0</v>
      </c>
      <c r="H283" s="1">
        <v>0</v>
      </c>
      <c r="I283" s="1">
        <v>0</v>
      </c>
      <c r="J283" s="1">
        <v>3</v>
      </c>
      <c r="K283" s="1">
        <v>0</v>
      </c>
      <c r="L283" s="1">
        <v>3</v>
      </c>
      <c r="M283" s="1">
        <v>7</v>
      </c>
      <c r="N283" s="1">
        <v>2</v>
      </c>
      <c r="O283" s="1">
        <v>2</v>
      </c>
      <c r="P283" s="69">
        <f t="shared" si="1"/>
        <v>1</v>
      </c>
      <c r="Q283" s="1">
        <v>2</v>
      </c>
      <c r="R283" s="81">
        <v>0.36699999999999999</v>
      </c>
      <c r="S283" s="81">
        <v>0.24</v>
      </c>
      <c r="T283" s="81">
        <v>0.24</v>
      </c>
      <c r="U283">
        <v>2022</v>
      </c>
    </row>
    <row r="284" spans="1:22" x14ac:dyDescent="0.25">
      <c r="A284" t="s">
        <v>464</v>
      </c>
      <c r="B284" t="s">
        <v>32</v>
      </c>
      <c r="C284" t="s">
        <v>474</v>
      </c>
      <c r="D284" s="1">
        <v>51</v>
      </c>
      <c r="E284" s="1">
        <v>7</v>
      </c>
      <c r="F284" s="1">
        <v>11</v>
      </c>
      <c r="G284" s="1">
        <v>4</v>
      </c>
      <c r="H284" s="1">
        <v>1</v>
      </c>
      <c r="I284" s="1">
        <v>0</v>
      </c>
      <c r="J284" s="1">
        <v>5</v>
      </c>
      <c r="K284" s="1">
        <v>0</v>
      </c>
      <c r="L284" s="1">
        <v>10</v>
      </c>
      <c r="M284" s="1">
        <v>32</v>
      </c>
      <c r="N284" s="1">
        <v>3</v>
      </c>
      <c r="O284" s="1">
        <v>4</v>
      </c>
      <c r="P284" s="69">
        <f t="shared" si="1"/>
        <v>0.75</v>
      </c>
      <c r="Q284" s="1">
        <v>1</v>
      </c>
      <c r="R284" s="81">
        <v>0.35499999999999998</v>
      </c>
      <c r="S284" s="81">
        <v>0.33300000000000002</v>
      </c>
      <c r="T284" s="81">
        <v>0.216</v>
      </c>
      <c r="U284">
        <v>2022</v>
      </c>
    </row>
    <row r="285" spans="1:22" x14ac:dyDescent="0.25">
      <c r="A285" t="s">
        <v>491</v>
      </c>
      <c r="B285" t="s">
        <v>492</v>
      </c>
      <c r="C285" t="s">
        <v>501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69" t="e">
        <f t="shared" si="1"/>
        <v>#DIV/0!</v>
      </c>
      <c r="Q285" s="1">
        <v>0</v>
      </c>
      <c r="R285" s="81">
        <v>0</v>
      </c>
      <c r="S285" s="81">
        <v>0</v>
      </c>
      <c r="T285" s="81">
        <v>0</v>
      </c>
      <c r="U285">
        <v>2022</v>
      </c>
    </row>
    <row r="286" spans="1:22" x14ac:dyDescent="0.25">
      <c r="A286" t="s">
        <v>441</v>
      </c>
      <c r="B286" t="s">
        <v>34</v>
      </c>
      <c r="C286" t="s">
        <v>429</v>
      </c>
      <c r="D286" s="1">
        <v>39</v>
      </c>
      <c r="E286" s="1">
        <v>5</v>
      </c>
      <c r="F286" s="1">
        <v>10</v>
      </c>
      <c r="G286" s="1">
        <v>2</v>
      </c>
      <c r="H286" s="1">
        <v>0</v>
      </c>
      <c r="I286" s="1">
        <v>0</v>
      </c>
      <c r="J286" s="1">
        <v>5</v>
      </c>
      <c r="K286" s="1">
        <v>0</v>
      </c>
      <c r="L286" s="1">
        <v>3</v>
      </c>
      <c r="M286" s="1">
        <v>6</v>
      </c>
      <c r="N286" s="1">
        <v>5</v>
      </c>
      <c r="O286" s="1">
        <v>5</v>
      </c>
      <c r="P286" s="69">
        <f t="shared" si="1"/>
        <v>1</v>
      </c>
      <c r="Q286" s="1">
        <v>1</v>
      </c>
      <c r="R286" s="81">
        <v>0.32600000000000001</v>
      </c>
      <c r="S286" s="81">
        <v>0.308</v>
      </c>
      <c r="T286" s="81">
        <v>0.25600000000000001</v>
      </c>
      <c r="U286">
        <v>2022</v>
      </c>
    </row>
    <row r="287" spans="1:22" x14ac:dyDescent="0.25">
      <c r="A287" t="s">
        <v>491</v>
      </c>
      <c r="B287" t="s">
        <v>492</v>
      </c>
      <c r="C287" t="s">
        <v>501</v>
      </c>
      <c r="D287" s="1">
        <v>59</v>
      </c>
      <c r="E287" s="1">
        <v>14</v>
      </c>
      <c r="F287" s="1">
        <v>12</v>
      </c>
      <c r="G287" s="1">
        <v>4</v>
      </c>
      <c r="H287" s="1">
        <v>0</v>
      </c>
      <c r="I287" s="1">
        <v>0</v>
      </c>
      <c r="J287" s="1">
        <v>6</v>
      </c>
      <c r="K287" s="1">
        <v>4</v>
      </c>
      <c r="L287" s="1">
        <v>10</v>
      </c>
      <c r="M287" s="1">
        <v>12</v>
      </c>
      <c r="N287" s="1">
        <v>5</v>
      </c>
      <c r="O287" s="1">
        <v>5</v>
      </c>
      <c r="P287" s="69">
        <f t="shared" si="1"/>
        <v>1</v>
      </c>
      <c r="Q287" s="1">
        <v>3</v>
      </c>
      <c r="R287" s="81">
        <v>0.34699999999999998</v>
      </c>
      <c r="S287" s="81">
        <v>0.27100000000000002</v>
      </c>
      <c r="T287" s="81">
        <v>0.20300000000000001</v>
      </c>
      <c r="U287">
        <v>2023</v>
      </c>
      <c r="V287" s="1"/>
    </row>
    <row r="288" spans="1:22" x14ac:dyDescent="0.25">
      <c r="A288" t="s">
        <v>387</v>
      </c>
      <c r="B288" t="s">
        <v>469</v>
      </c>
      <c r="C288" t="s">
        <v>478</v>
      </c>
      <c r="D288" s="1">
        <v>103</v>
      </c>
      <c r="E288" s="1">
        <v>34</v>
      </c>
      <c r="F288" s="1">
        <v>31</v>
      </c>
      <c r="G288" s="1">
        <v>2</v>
      </c>
      <c r="H288" s="1">
        <v>0</v>
      </c>
      <c r="I288" s="1">
        <v>1</v>
      </c>
      <c r="J288" s="1">
        <v>17</v>
      </c>
      <c r="K288" s="1">
        <v>8</v>
      </c>
      <c r="L288" s="1">
        <v>22</v>
      </c>
      <c r="M288" s="1">
        <v>12</v>
      </c>
      <c r="N288" s="1">
        <v>9</v>
      </c>
      <c r="O288" s="1">
        <v>13</v>
      </c>
      <c r="P288" s="69">
        <f t="shared" si="1"/>
        <v>0.69230769230769229</v>
      </c>
      <c r="Q288" s="1">
        <v>8</v>
      </c>
      <c r="R288" s="81">
        <v>0.45900000000000002</v>
      </c>
      <c r="S288" s="81">
        <v>0.35</v>
      </c>
      <c r="T288" s="81">
        <v>0.30099999999999999</v>
      </c>
      <c r="U288">
        <v>2023</v>
      </c>
      <c r="V288" s="1"/>
    </row>
    <row r="289" spans="1:22" x14ac:dyDescent="0.25">
      <c r="A289" t="s">
        <v>480</v>
      </c>
      <c r="B289" t="s">
        <v>487</v>
      </c>
      <c r="C289" t="s">
        <v>493</v>
      </c>
      <c r="D289" s="1">
        <v>11</v>
      </c>
      <c r="E289" s="1">
        <v>7</v>
      </c>
      <c r="F289" s="1">
        <v>5</v>
      </c>
      <c r="G289" s="1">
        <v>3</v>
      </c>
      <c r="H289" s="1">
        <v>0</v>
      </c>
      <c r="I289" s="1">
        <v>0</v>
      </c>
      <c r="J289" s="1">
        <v>2</v>
      </c>
      <c r="K289" s="1">
        <v>2</v>
      </c>
      <c r="L289" s="1">
        <v>5</v>
      </c>
      <c r="M289" s="1">
        <v>3</v>
      </c>
      <c r="N289" s="1">
        <v>4</v>
      </c>
      <c r="O289" s="1">
        <v>5</v>
      </c>
      <c r="P289" s="69">
        <f t="shared" si="1"/>
        <v>0.8</v>
      </c>
      <c r="Q289" s="1">
        <v>2</v>
      </c>
      <c r="R289" s="81">
        <v>0.66700000000000004</v>
      </c>
      <c r="S289" s="81">
        <v>0.72699999999999998</v>
      </c>
      <c r="T289" s="81">
        <v>0.45500000000000002</v>
      </c>
      <c r="U289">
        <v>2023</v>
      </c>
      <c r="V289" s="1"/>
    </row>
    <row r="290" spans="1:22" x14ac:dyDescent="0.25">
      <c r="A290" t="s">
        <v>462</v>
      </c>
      <c r="B290" t="s">
        <v>512</v>
      </c>
      <c r="C290" t="s">
        <v>527</v>
      </c>
      <c r="D290" s="1">
        <v>83</v>
      </c>
      <c r="E290" s="1">
        <v>32</v>
      </c>
      <c r="F290" s="1">
        <v>27</v>
      </c>
      <c r="G290" s="1">
        <v>0</v>
      </c>
      <c r="H290" s="1">
        <v>1</v>
      </c>
      <c r="I290" s="1">
        <v>0</v>
      </c>
      <c r="J290" s="1">
        <v>16</v>
      </c>
      <c r="K290" s="1">
        <v>4</v>
      </c>
      <c r="L290" s="1">
        <v>31</v>
      </c>
      <c r="M290" s="1">
        <v>14</v>
      </c>
      <c r="N290" s="1">
        <v>26</v>
      </c>
      <c r="O290" s="1">
        <v>30</v>
      </c>
      <c r="P290" s="69">
        <f t="shared" si="1"/>
        <v>0.8666666666666667</v>
      </c>
      <c r="Q290" s="1">
        <v>2</v>
      </c>
      <c r="R290" s="81">
        <v>0.51700000000000002</v>
      </c>
      <c r="S290" s="81">
        <v>0.34899999999999998</v>
      </c>
      <c r="T290" s="81">
        <v>0.32500000000000001</v>
      </c>
      <c r="U290">
        <v>2023</v>
      </c>
      <c r="V290" s="1"/>
    </row>
    <row r="291" spans="1:22" x14ac:dyDescent="0.25">
      <c r="A291" t="s">
        <v>502</v>
      </c>
      <c r="B291" t="s">
        <v>513</v>
      </c>
      <c r="C291" t="s">
        <v>528</v>
      </c>
      <c r="D291" s="1">
        <v>8</v>
      </c>
      <c r="E291" s="1">
        <v>3</v>
      </c>
      <c r="F291" s="1">
        <v>2</v>
      </c>
      <c r="G291" s="1">
        <v>0</v>
      </c>
      <c r="H291" s="1">
        <v>0</v>
      </c>
      <c r="I291" s="1">
        <v>0</v>
      </c>
      <c r="J291" s="1">
        <v>2</v>
      </c>
      <c r="K291" s="1">
        <v>0</v>
      </c>
      <c r="L291" s="1">
        <v>3</v>
      </c>
      <c r="M291" s="1">
        <v>2</v>
      </c>
      <c r="N291" s="1">
        <v>0</v>
      </c>
      <c r="O291" s="1">
        <v>0</v>
      </c>
      <c r="P291" s="69" t="e">
        <f t="shared" si="1"/>
        <v>#DIV/0!</v>
      </c>
      <c r="Q291" s="1">
        <v>0</v>
      </c>
      <c r="R291" s="81">
        <v>0.45500000000000002</v>
      </c>
      <c r="S291" s="81">
        <v>0.25</v>
      </c>
      <c r="T291" s="81">
        <v>0.25</v>
      </c>
      <c r="U291">
        <v>2023</v>
      </c>
      <c r="V291" s="1"/>
    </row>
    <row r="292" spans="1:22" x14ac:dyDescent="0.25">
      <c r="A292" t="s">
        <v>450</v>
      </c>
      <c r="B292" t="s">
        <v>174</v>
      </c>
      <c r="C292" t="s">
        <v>438</v>
      </c>
      <c r="D292" s="1">
        <v>60</v>
      </c>
      <c r="E292" s="1">
        <v>13</v>
      </c>
      <c r="F292" s="1">
        <v>15</v>
      </c>
      <c r="G292" s="1">
        <v>3</v>
      </c>
      <c r="H292" s="1">
        <v>1</v>
      </c>
      <c r="I292" s="1">
        <v>0</v>
      </c>
      <c r="J292" s="1">
        <v>10</v>
      </c>
      <c r="K292" s="1">
        <v>1</v>
      </c>
      <c r="L292" s="1">
        <v>7</v>
      </c>
      <c r="M292" s="1">
        <v>8</v>
      </c>
      <c r="N292" s="1">
        <v>2</v>
      </c>
      <c r="O292" s="1">
        <v>4</v>
      </c>
      <c r="P292" s="69">
        <f t="shared" si="1"/>
        <v>0.5</v>
      </c>
      <c r="Q292" s="1">
        <v>4</v>
      </c>
      <c r="R292" s="81">
        <v>0.36599999999999999</v>
      </c>
      <c r="S292" s="81">
        <v>0.33300000000000002</v>
      </c>
      <c r="T292" s="81">
        <v>0.25</v>
      </c>
      <c r="U292">
        <v>2023</v>
      </c>
      <c r="V292" s="1"/>
    </row>
    <row r="293" spans="1:22" x14ac:dyDescent="0.25">
      <c r="A293" t="s">
        <v>481</v>
      </c>
      <c r="B293" t="s">
        <v>488</v>
      </c>
      <c r="C293" t="s">
        <v>494</v>
      </c>
      <c r="D293" s="1">
        <v>46</v>
      </c>
      <c r="E293" s="1">
        <v>5</v>
      </c>
      <c r="F293" s="1">
        <v>12</v>
      </c>
      <c r="G293" s="1">
        <v>2</v>
      </c>
      <c r="H293" s="1">
        <v>0</v>
      </c>
      <c r="I293" s="1">
        <v>0</v>
      </c>
      <c r="J293" s="1">
        <v>6</v>
      </c>
      <c r="K293" s="1">
        <v>0</v>
      </c>
      <c r="L293" s="1">
        <v>7</v>
      </c>
      <c r="M293" s="1">
        <v>10</v>
      </c>
      <c r="N293" s="1">
        <v>1</v>
      </c>
      <c r="O293" s="1">
        <v>2</v>
      </c>
      <c r="P293" s="69">
        <f t="shared" si="1"/>
        <v>0.5</v>
      </c>
      <c r="Q293" s="1">
        <v>0</v>
      </c>
      <c r="R293" s="81">
        <v>0.35799999999999998</v>
      </c>
      <c r="S293" s="81">
        <v>0.30399999999999999</v>
      </c>
      <c r="T293" s="81">
        <v>0.26100000000000001</v>
      </c>
      <c r="U293">
        <v>2023</v>
      </c>
      <c r="V293" s="1"/>
    </row>
    <row r="294" spans="1:22" x14ac:dyDescent="0.25">
      <c r="A294" t="s">
        <v>482</v>
      </c>
      <c r="B294" t="s">
        <v>489</v>
      </c>
      <c r="C294" t="s">
        <v>495</v>
      </c>
      <c r="D294" s="1">
        <v>130</v>
      </c>
      <c r="E294" s="1">
        <v>29</v>
      </c>
      <c r="F294" s="1">
        <v>47</v>
      </c>
      <c r="G294" s="1">
        <v>6</v>
      </c>
      <c r="H294" s="1">
        <v>1</v>
      </c>
      <c r="I294" s="1">
        <v>5</v>
      </c>
      <c r="J294" s="1">
        <v>44</v>
      </c>
      <c r="K294" s="1">
        <v>3</v>
      </c>
      <c r="L294" s="1">
        <v>13</v>
      </c>
      <c r="M294" s="1">
        <v>31</v>
      </c>
      <c r="N294" s="1">
        <v>3</v>
      </c>
      <c r="O294" s="1">
        <v>4</v>
      </c>
      <c r="P294" s="69">
        <f t="shared" si="1"/>
        <v>0.75</v>
      </c>
      <c r="Q294" s="1">
        <v>4</v>
      </c>
      <c r="R294" s="81">
        <v>0.435</v>
      </c>
      <c r="S294" s="81">
        <v>0.53800000000000003</v>
      </c>
      <c r="T294" s="81">
        <v>0.36199999999999999</v>
      </c>
      <c r="U294">
        <v>2023</v>
      </c>
      <c r="V294" s="1"/>
    </row>
    <row r="295" spans="1:22" x14ac:dyDescent="0.25">
      <c r="A295" t="s">
        <v>483</v>
      </c>
      <c r="B295" t="s">
        <v>490</v>
      </c>
      <c r="C295" t="s">
        <v>496</v>
      </c>
      <c r="D295" s="1">
        <v>76</v>
      </c>
      <c r="E295" s="1">
        <v>10</v>
      </c>
      <c r="F295" s="1">
        <v>17</v>
      </c>
      <c r="G295" s="1">
        <v>0</v>
      </c>
      <c r="H295" s="1">
        <v>0</v>
      </c>
      <c r="I295" s="1">
        <v>1</v>
      </c>
      <c r="J295" s="1">
        <v>15</v>
      </c>
      <c r="K295" s="1">
        <v>2</v>
      </c>
      <c r="L295" s="1">
        <v>13</v>
      </c>
      <c r="M295" s="1">
        <v>11</v>
      </c>
      <c r="N295" s="1">
        <v>3</v>
      </c>
      <c r="O295" s="1">
        <v>3</v>
      </c>
      <c r="P295" s="69">
        <f t="shared" si="1"/>
        <v>1</v>
      </c>
      <c r="Q295" s="1">
        <v>4</v>
      </c>
      <c r="R295" s="81">
        <v>0.36599999999999999</v>
      </c>
      <c r="S295" s="81">
        <v>0.26300000000000001</v>
      </c>
      <c r="T295" s="81">
        <v>0.224</v>
      </c>
      <c r="U295">
        <v>2023</v>
      </c>
      <c r="V295" s="1"/>
    </row>
    <row r="296" spans="1:22" x14ac:dyDescent="0.25">
      <c r="A296" t="s">
        <v>503</v>
      </c>
      <c r="B296" t="s">
        <v>514</v>
      </c>
      <c r="C296" t="s">
        <v>529</v>
      </c>
      <c r="D296" s="1">
        <v>26</v>
      </c>
      <c r="E296" s="1">
        <v>8</v>
      </c>
      <c r="F296" s="1">
        <v>5</v>
      </c>
      <c r="G296" s="1">
        <v>0</v>
      </c>
      <c r="H296" s="1">
        <v>0</v>
      </c>
      <c r="I296" s="1">
        <v>0</v>
      </c>
      <c r="J296" s="1">
        <v>2</v>
      </c>
      <c r="K296" s="1">
        <v>0</v>
      </c>
      <c r="L296" s="1">
        <v>2</v>
      </c>
      <c r="M296" s="1">
        <v>5</v>
      </c>
      <c r="N296" s="1">
        <v>1</v>
      </c>
      <c r="O296" s="1">
        <v>1</v>
      </c>
      <c r="P296" s="69">
        <f t="shared" si="1"/>
        <v>1</v>
      </c>
      <c r="Q296" s="1">
        <v>1</v>
      </c>
      <c r="R296" s="81">
        <v>0.27600000000000002</v>
      </c>
      <c r="S296" s="81">
        <v>0.192</v>
      </c>
      <c r="T296" s="81">
        <v>0.192</v>
      </c>
      <c r="U296">
        <v>2023</v>
      </c>
      <c r="V296" s="1"/>
    </row>
    <row r="297" spans="1:22" x14ac:dyDescent="0.25">
      <c r="A297" t="s">
        <v>504</v>
      </c>
      <c r="B297" t="s">
        <v>515</v>
      </c>
      <c r="C297" t="s">
        <v>530</v>
      </c>
      <c r="D297" s="1">
        <v>102</v>
      </c>
      <c r="E297" s="1">
        <v>25</v>
      </c>
      <c r="F297" s="1">
        <v>43</v>
      </c>
      <c r="G297" s="1">
        <v>12</v>
      </c>
      <c r="H297" s="1">
        <v>4</v>
      </c>
      <c r="I297" s="1">
        <v>3</v>
      </c>
      <c r="J297" s="1">
        <v>34</v>
      </c>
      <c r="K297" s="1">
        <v>1</v>
      </c>
      <c r="L297" s="1">
        <v>7</v>
      </c>
      <c r="M297" s="1">
        <v>15</v>
      </c>
      <c r="N297" s="1">
        <v>11</v>
      </c>
      <c r="O297" s="1">
        <v>11</v>
      </c>
      <c r="P297" s="69">
        <f t="shared" si="1"/>
        <v>1</v>
      </c>
      <c r="Q297" s="1">
        <v>5</v>
      </c>
      <c r="R297" s="81">
        <v>0.48199999999999998</v>
      </c>
      <c r="S297" s="81">
        <v>0.70599999999999996</v>
      </c>
      <c r="T297" s="81">
        <v>0.42199999999999999</v>
      </c>
      <c r="U297">
        <v>2023</v>
      </c>
      <c r="V297" s="1"/>
    </row>
    <row r="298" spans="1:22" x14ac:dyDescent="0.25">
      <c r="A298" t="s">
        <v>505</v>
      </c>
      <c r="B298" t="s">
        <v>516</v>
      </c>
      <c r="C298" t="s">
        <v>531</v>
      </c>
      <c r="D298" s="1">
        <v>55</v>
      </c>
      <c r="E298" s="1">
        <v>14</v>
      </c>
      <c r="F298" s="1">
        <v>18</v>
      </c>
      <c r="G298" s="1">
        <v>0</v>
      </c>
      <c r="H298" s="1">
        <v>0</v>
      </c>
      <c r="I298" s="1">
        <v>0</v>
      </c>
      <c r="J298" s="1">
        <v>7</v>
      </c>
      <c r="K298" s="1">
        <v>1</v>
      </c>
      <c r="L298" s="1">
        <v>11</v>
      </c>
      <c r="M298" s="1">
        <v>8</v>
      </c>
      <c r="N298" s="1">
        <v>3</v>
      </c>
      <c r="O298" s="1">
        <v>6</v>
      </c>
      <c r="P298" s="69">
        <f t="shared" si="1"/>
        <v>0.5</v>
      </c>
      <c r="Q298" s="1">
        <v>1</v>
      </c>
      <c r="R298" s="81">
        <v>0.44800000000000001</v>
      </c>
      <c r="S298" s="81">
        <v>0.32700000000000001</v>
      </c>
      <c r="T298" s="81">
        <v>0.32700000000000001</v>
      </c>
      <c r="U298">
        <v>2023</v>
      </c>
      <c r="V298" s="1"/>
    </row>
    <row r="299" spans="1:22" x14ac:dyDescent="0.25">
      <c r="A299" t="s">
        <v>485</v>
      </c>
      <c r="B299" t="s">
        <v>364</v>
      </c>
      <c r="C299" t="s">
        <v>499</v>
      </c>
      <c r="D299" s="1">
        <v>118</v>
      </c>
      <c r="E299" s="1">
        <v>41</v>
      </c>
      <c r="F299" s="1">
        <v>44</v>
      </c>
      <c r="G299" s="1">
        <v>5</v>
      </c>
      <c r="H299" s="1">
        <v>0</v>
      </c>
      <c r="I299" s="1">
        <v>5</v>
      </c>
      <c r="J299" s="1">
        <v>33</v>
      </c>
      <c r="K299" s="1">
        <v>1</v>
      </c>
      <c r="L299" s="1">
        <v>22</v>
      </c>
      <c r="M299" s="1">
        <v>21</v>
      </c>
      <c r="N299" s="1">
        <v>14</v>
      </c>
      <c r="O299" s="1">
        <v>16</v>
      </c>
      <c r="P299" s="69">
        <f t="shared" si="1"/>
        <v>0.875</v>
      </c>
      <c r="Q299" s="1">
        <v>7</v>
      </c>
      <c r="R299" s="81">
        <v>0.497</v>
      </c>
      <c r="S299" s="81">
        <v>0.54200000000000004</v>
      </c>
      <c r="T299" s="81">
        <v>0.373</v>
      </c>
      <c r="U299">
        <v>2023</v>
      </c>
      <c r="V299" s="1"/>
    </row>
    <row r="300" spans="1:22" x14ac:dyDescent="0.25">
      <c r="A300" t="s">
        <v>486</v>
      </c>
      <c r="B300" t="s">
        <v>14</v>
      </c>
      <c r="C300" t="s">
        <v>500</v>
      </c>
      <c r="D300" s="1">
        <v>63</v>
      </c>
      <c r="E300" s="1">
        <v>12</v>
      </c>
      <c r="F300" s="1">
        <v>21</v>
      </c>
      <c r="G300" s="1">
        <v>5</v>
      </c>
      <c r="H300" s="1">
        <v>0</v>
      </c>
      <c r="I300" s="1">
        <v>0</v>
      </c>
      <c r="J300" s="1">
        <v>15</v>
      </c>
      <c r="K300" s="1">
        <v>2</v>
      </c>
      <c r="L300" s="1">
        <v>10</v>
      </c>
      <c r="M300" s="1">
        <v>14</v>
      </c>
      <c r="N300" s="1">
        <v>6</v>
      </c>
      <c r="O300" s="1">
        <v>8</v>
      </c>
      <c r="P300" s="69">
        <f t="shared" si="1"/>
        <v>0.75</v>
      </c>
      <c r="Q300" s="1">
        <v>0</v>
      </c>
      <c r="R300" s="81">
        <v>0.42499999999999999</v>
      </c>
      <c r="S300" s="81">
        <v>0.41299999999999998</v>
      </c>
      <c r="T300" s="81">
        <v>0.33300000000000002</v>
      </c>
      <c r="U300">
        <v>2023</v>
      </c>
      <c r="V300" s="1"/>
    </row>
    <row r="301" spans="1:22" x14ac:dyDescent="0.25">
      <c r="A301" t="s">
        <v>506</v>
      </c>
      <c r="B301" t="s">
        <v>517</v>
      </c>
      <c r="C301" t="s">
        <v>532</v>
      </c>
      <c r="D301" s="1">
        <v>7</v>
      </c>
      <c r="E301" s="1">
        <v>0</v>
      </c>
      <c r="F301" s="1">
        <v>1</v>
      </c>
      <c r="G301" s="1">
        <v>0</v>
      </c>
      <c r="H301" s="1">
        <v>0</v>
      </c>
      <c r="I301" s="1">
        <v>0</v>
      </c>
      <c r="J301" s="1">
        <v>1</v>
      </c>
      <c r="K301" s="1">
        <v>0</v>
      </c>
      <c r="L301" s="1">
        <v>0</v>
      </c>
      <c r="M301" s="1">
        <v>4</v>
      </c>
      <c r="N301" s="1">
        <v>0</v>
      </c>
      <c r="O301" s="1">
        <v>0</v>
      </c>
      <c r="P301" s="69" t="e">
        <f t="shared" si="1"/>
        <v>#DIV/0!</v>
      </c>
      <c r="Q301" s="1">
        <v>0</v>
      </c>
      <c r="R301" s="81">
        <v>0.14299999999999999</v>
      </c>
      <c r="S301" s="81">
        <v>0.14299999999999999</v>
      </c>
      <c r="T301" s="81">
        <v>0.14299999999999999</v>
      </c>
      <c r="U301">
        <v>2023</v>
      </c>
      <c r="V301" s="1"/>
    </row>
    <row r="302" spans="1:22" x14ac:dyDescent="0.25">
      <c r="A302" t="s">
        <v>507</v>
      </c>
      <c r="B302" t="s">
        <v>518</v>
      </c>
      <c r="C302" t="s">
        <v>533</v>
      </c>
      <c r="D302" s="1">
        <v>87</v>
      </c>
      <c r="E302" s="1">
        <v>23</v>
      </c>
      <c r="F302" s="1">
        <v>22</v>
      </c>
      <c r="G302" s="1">
        <v>4</v>
      </c>
      <c r="H302" s="1">
        <v>2</v>
      </c>
      <c r="I302" s="1">
        <v>3</v>
      </c>
      <c r="J302" s="1">
        <v>12</v>
      </c>
      <c r="K302" s="1">
        <v>1</v>
      </c>
      <c r="L302" s="1">
        <v>19</v>
      </c>
      <c r="M302" s="1">
        <v>36</v>
      </c>
      <c r="N302" s="1">
        <v>10</v>
      </c>
      <c r="O302" s="1">
        <v>11</v>
      </c>
      <c r="P302" s="69">
        <f t="shared" si="1"/>
        <v>0.90909090909090906</v>
      </c>
      <c r="Q302" s="1">
        <v>5</v>
      </c>
      <c r="R302" s="81">
        <v>0.41399999999999998</v>
      </c>
      <c r="S302" s="81">
        <v>0.44800000000000001</v>
      </c>
      <c r="T302" s="81">
        <v>0.253</v>
      </c>
      <c r="U302">
        <v>2023</v>
      </c>
      <c r="V302" s="1"/>
    </row>
    <row r="303" spans="1:22" x14ac:dyDescent="0.25">
      <c r="A303" t="s">
        <v>508</v>
      </c>
      <c r="B303" t="s">
        <v>519</v>
      </c>
      <c r="C303" t="s">
        <v>534</v>
      </c>
      <c r="D303" s="1">
        <v>13</v>
      </c>
      <c r="E303" s="1">
        <v>11</v>
      </c>
      <c r="F303" s="1">
        <v>3</v>
      </c>
      <c r="G303" s="1">
        <v>0</v>
      </c>
      <c r="H303" s="1">
        <v>0</v>
      </c>
      <c r="I303" s="1">
        <v>0</v>
      </c>
      <c r="J303" s="1">
        <v>1</v>
      </c>
      <c r="K303" s="1">
        <v>0</v>
      </c>
      <c r="L303" s="1">
        <v>2</v>
      </c>
      <c r="M303" s="1">
        <v>2</v>
      </c>
      <c r="N303" s="1">
        <v>4</v>
      </c>
      <c r="O303" s="1">
        <v>4</v>
      </c>
      <c r="P303" s="69">
        <f t="shared" si="1"/>
        <v>1</v>
      </c>
      <c r="Q303" s="1">
        <v>3</v>
      </c>
      <c r="R303" s="81">
        <v>0.44400000000000001</v>
      </c>
      <c r="S303" s="81">
        <v>0.23100000000000001</v>
      </c>
      <c r="T303" s="81">
        <v>0.23100000000000001</v>
      </c>
      <c r="U303">
        <v>2023</v>
      </c>
      <c r="V303" s="1"/>
    </row>
    <row r="304" spans="1:22" x14ac:dyDescent="0.25">
      <c r="A304" t="s">
        <v>463</v>
      </c>
      <c r="B304" t="s">
        <v>440</v>
      </c>
      <c r="C304" t="s">
        <v>473</v>
      </c>
      <c r="D304" s="1">
        <v>9</v>
      </c>
      <c r="E304" s="1">
        <v>0</v>
      </c>
      <c r="F304" s="1">
        <v>2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1</v>
      </c>
      <c r="M304" s="1">
        <v>4</v>
      </c>
      <c r="N304" s="1">
        <v>0</v>
      </c>
      <c r="O304" s="1">
        <v>0</v>
      </c>
      <c r="P304" s="69" t="e">
        <f t="shared" si="1"/>
        <v>#DIV/0!</v>
      </c>
      <c r="Q304" s="1">
        <v>0</v>
      </c>
      <c r="R304" s="81">
        <v>0.3</v>
      </c>
      <c r="S304" s="81">
        <v>0.222</v>
      </c>
      <c r="T304" s="81">
        <v>0.222</v>
      </c>
      <c r="U304">
        <v>2023</v>
      </c>
      <c r="V304" s="1"/>
    </row>
    <row r="305" spans="1:22" x14ac:dyDescent="0.25">
      <c r="A305" t="s">
        <v>526</v>
      </c>
      <c r="B305" t="s">
        <v>520</v>
      </c>
      <c r="C305" t="s">
        <v>535</v>
      </c>
      <c r="D305" s="1">
        <v>0</v>
      </c>
      <c r="E305" s="1">
        <v>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69" t="e">
        <f t="shared" si="1"/>
        <v>#DIV/0!</v>
      </c>
      <c r="Q305" s="1">
        <v>0</v>
      </c>
      <c r="R305" s="81">
        <v>0</v>
      </c>
      <c r="S305" s="81">
        <v>0</v>
      </c>
      <c r="T305" s="81">
        <v>0</v>
      </c>
      <c r="U305">
        <v>2023</v>
      </c>
      <c r="V305" s="1"/>
    </row>
    <row r="306" spans="1:22" x14ac:dyDescent="0.25">
      <c r="A306" t="s">
        <v>509</v>
      </c>
      <c r="B306" t="s">
        <v>521</v>
      </c>
      <c r="C306" t="s">
        <v>536</v>
      </c>
      <c r="D306" s="1">
        <v>1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69" t="e">
        <f t="shared" si="1"/>
        <v>#DIV/0!</v>
      </c>
      <c r="Q306" s="1">
        <v>0</v>
      </c>
      <c r="R306" s="81">
        <v>0</v>
      </c>
      <c r="S306" s="81">
        <v>0</v>
      </c>
      <c r="T306" s="81">
        <v>0</v>
      </c>
      <c r="U306">
        <v>2023</v>
      </c>
      <c r="V306" s="1"/>
    </row>
    <row r="307" spans="1:22" x14ac:dyDescent="0.25">
      <c r="A307" t="s">
        <v>510</v>
      </c>
      <c r="B307" t="s">
        <v>522</v>
      </c>
      <c r="C307" t="s">
        <v>537</v>
      </c>
      <c r="D307" s="1">
        <v>1</v>
      </c>
      <c r="E307" s="1">
        <v>2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1</v>
      </c>
      <c r="N307" s="1">
        <v>0</v>
      </c>
      <c r="O307" s="1">
        <v>0</v>
      </c>
      <c r="P307" s="69" t="e">
        <f t="shared" si="1"/>
        <v>#DIV/0!</v>
      </c>
      <c r="Q307" s="1">
        <v>0</v>
      </c>
      <c r="R307" s="81">
        <v>0</v>
      </c>
      <c r="S307" s="81">
        <v>0</v>
      </c>
      <c r="T307" s="81">
        <v>0</v>
      </c>
      <c r="U307">
        <v>2023</v>
      </c>
      <c r="V307" s="1"/>
    </row>
    <row r="308" spans="1:22" x14ac:dyDescent="0.25">
      <c r="A308" t="s">
        <v>441</v>
      </c>
      <c r="B308" t="s">
        <v>42</v>
      </c>
      <c r="C308" t="s">
        <v>498</v>
      </c>
      <c r="D308" s="1">
        <v>74</v>
      </c>
      <c r="E308" s="1">
        <v>8</v>
      </c>
      <c r="F308" s="1">
        <v>20</v>
      </c>
      <c r="G308" s="1">
        <v>6</v>
      </c>
      <c r="H308" s="1">
        <v>3</v>
      </c>
      <c r="I308" s="1">
        <v>0</v>
      </c>
      <c r="J308" s="1">
        <v>17</v>
      </c>
      <c r="K308" s="1">
        <v>1</v>
      </c>
      <c r="L308" s="1">
        <v>5</v>
      </c>
      <c r="M308" s="1">
        <v>16</v>
      </c>
      <c r="N308" s="1">
        <v>4</v>
      </c>
      <c r="O308" s="1">
        <v>5</v>
      </c>
      <c r="P308" s="69">
        <f t="shared" si="1"/>
        <v>0.8</v>
      </c>
      <c r="Q308" s="1">
        <v>0</v>
      </c>
      <c r="R308" s="81">
        <v>0.316</v>
      </c>
      <c r="S308" s="81">
        <v>0.432</v>
      </c>
      <c r="T308" s="81">
        <v>0.27</v>
      </c>
      <c r="U308">
        <v>2023</v>
      </c>
      <c r="V308" s="1"/>
    </row>
    <row r="309" spans="1:22" x14ac:dyDescent="0.25">
      <c r="A309" t="s">
        <v>511</v>
      </c>
      <c r="B309" t="s">
        <v>523</v>
      </c>
      <c r="C309" t="s">
        <v>538</v>
      </c>
      <c r="D309" s="1">
        <v>1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1</v>
      </c>
      <c r="N309" s="1">
        <v>0</v>
      </c>
      <c r="O309" s="1">
        <v>0</v>
      </c>
      <c r="P309" s="69" t="e">
        <f t="shared" si="1"/>
        <v>#DIV/0!</v>
      </c>
      <c r="Q309" s="1">
        <v>0</v>
      </c>
      <c r="R309" s="81">
        <v>0</v>
      </c>
      <c r="S309" s="81">
        <v>0</v>
      </c>
      <c r="T309" s="81">
        <v>0</v>
      </c>
      <c r="U309">
        <v>2023</v>
      </c>
      <c r="V309" s="1"/>
    </row>
    <row r="310" spans="1:22" x14ac:dyDescent="0.25">
      <c r="A310" t="s">
        <v>491</v>
      </c>
      <c r="B310" t="s">
        <v>492</v>
      </c>
      <c r="C310" t="s">
        <v>501</v>
      </c>
      <c r="D310" s="26">
        <v>90</v>
      </c>
      <c r="E310" s="26">
        <v>24</v>
      </c>
      <c r="F310" s="26">
        <v>27</v>
      </c>
      <c r="G310" s="26">
        <v>6</v>
      </c>
      <c r="H310" s="26">
        <v>0</v>
      </c>
      <c r="I310" s="26">
        <v>1</v>
      </c>
      <c r="J310" s="26">
        <v>19</v>
      </c>
      <c r="K310" s="26">
        <v>2</v>
      </c>
      <c r="L310" s="26">
        <v>17</v>
      </c>
      <c r="M310" s="26">
        <v>13</v>
      </c>
      <c r="N310" s="1">
        <v>18</v>
      </c>
      <c r="O310" s="1">
        <v>19</v>
      </c>
      <c r="P310" s="69">
        <f t="shared" si="1"/>
        <v>0.94736842105263153</v>
      </c>
      <c r="Q310" s="26">
        <v>5</v>
      </c>
      <c r="R310" s="81">
        <v>0.438</v>
      </c>
      <c r="S310" s="81">
        <v>0.4</v>
      </c>
      <c r="T310" s="81">
        <v>0.3</v>
      </c>
      <c r="U310">
        <v>2024</v>
      </c>
    </row>
    <row r="311" spans="1:22" x14ac:dyDescent="0.25">
      <c r="A311" t="s">
        <v>387</v>
      </c>
      <c r="B311" t="s">
        <v>469</v>
      </c>
      <c r="C311" t="s">
        <v>478</v>
      </c>
      <c r="D311" s="26">
        <v>124</v>
      </c>
      <c r="E311" s="26">
        <v>29</v>
      </c>
      <c r="F311" s="26">
        <v>38</v>
      </c>
      <c r="G311" s="26">
        <v>11</v>
      </c>
      <c r="H311" s="26">
        <v>0</v>
      </c>
      <c r="I311" s="26">
        <v>1</v>
      </c>
      <c r="J311" s="26">
        <v>20</v>
      </c>
      <c r="K311" s="26">
        <v>4</v>
      </c>
      <c r="L311" s="26">
        <v>21</v>
      </c>
      <c r="M311" s="26">
        <v>15</v>
      </c>
      <c r="N311" s="1">
        <v>22</v>
      </c>
      <c r="O311" s="1">
        <v>25</v>
      </c>
      <c r="P311" s="69">
        <f t="shared" si="1"/>
        <v>0.88</v>
      </c>
      <c r="Q311" s="26">
        <v>7</v>
      </c>
      <c r="R311" s="81">
        <v>0.434</v>
      </c>
      <c r="S311" s="81">
        <v>0.41899999999999998</v>
      </c>
      <c r="T311" s="81">
        <v>0.30599999999999999</v>
      </c>
      <c r="U311">
        <v>2024</v>
      </c>
    </row>
    <row r="312" spans="1:22" x14ac:dyDescent="0.25">
      <c r="A312" t="s">
        <v>397</v>
      </c>
      <c r="B312" t="s">
        <v>463</v>
      </c>
      <c r="C312" t="s">
        <v>556</v>
      </c>
      <c r="D312" s="26">
        <v>123</v>
      </c>
      <c r="E312" s="26">
        <v>22</v>
      </c>
      <c r="F312" s="26">
        <v>38</v>
      </c>
      <c r="G312" s="26">
        <v>6</v>
      </c>
      <c r="H312" s="26">
        <v>2</v>
      </c>
      <c r="I312" s="26">
        <v>0</v>
      </c>
      <c r="J312" s="26">
        <v>23</v>
      </c>
      <c r="K312" s="26">
        <v>8</v>
      </c>
      <c r="L312" s="26">
        <v>19</v>
      </c>
      <c r="M312" s="26">
        <v>16</v>
      </c>
      <c r="N312" s="1">
        <v>22</v>
      </c>
      <c r="O312" s="1">
        <v>27</v>
      </c>
      <c r="P312" s="69">
        <f t="shared" si="1"/>
        <v>0.81481481481481477</v>
      </c>
      <c r="Q312" s="26">
        <v>1</v>
      </c>
      <c r="R312" s="81">
        <v>0.40600000000000003</v>
      </c>
      <c r="S312" s="81">
        <v>0.39</v>
      </c>
      <c r="T312" s="81">
        <v>0.309</v>
      </c>
      <c r="U312">
        <v>2024</v>
      </c>
    </row>
    <row r="313" spans="1:22" x14ac:dyDescent="0.25">
      <c r="A313" t="s">
        <v>541</v>
      </c>
      <c r="B313" t="s">
        <v>549</v>
      </c>
      <c r="C313" t="s">
        <v>557</v>
      </c>
      <c r="D313" s="26">
        <v>1</v>
      </c>
      <c r="E313" s="26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1">
        <v>0</v>
      </c>
      <c r="O313" s="1">
        <v>0</v>
      </c>
      <c r="P313" s="69" t="e">
        <f t="shared" si="1"/>
        <v>#DIV/0!</v>
      </c>
      <c r="Q313" s="26">
        <v>0</v>
      </c>
      <c r="R313" s="81">
        <v>0</v>
      </c>
      <c r="S313" s="81">
        <v>0</v>
      </c>
      <c r="T313" s="81">
        <v>0</v>
      </c>
      <c r="U313">
        <v>2024</v>
      </c>
    </row>
    <row r="314" spans="1:22" x14ac:dyDescent="0.25">
      <c r="A314" t="s">
        <v>462</v>
      </c>
      <c r="B314" t="s">
        <v>512</v>
      </c>
      <c r="C314" t="s">
        <v>527</v>
      </c>
      <c r="D314" s="26">
        <v>71</v>
      </c>
      <c r="E314" s="26">
        <v>15</v>
      </c>
      <c r="F314" s="26">
        <v>13</v>
      </c>
      <c r="G314" s="26">
        <v>1</v>
      </c>
      <c r="H314" s="26">
        <v>0</v>
      </c>
      <c r="I314" s="26">
        <v>0</v>
      </c>
      <c r="J314" s="26">
        <v>7</v>
      </c>
      <c r="K314" s="26">
        <v>2</v>
      </c>
      <c r="L314" s="26">
        <v>12</v>
      </c>
      <c r="M314" s="26">
        <v>21</v>
      </c>
      <c r="N314" s="1">
        <v>12</v>
      </c>
      <c r="O314" s="1">
        <v>14</v>
      </c>
      <c r="P314" s="69">
        <f t="shared" si="1"/>
        <v>0.8571428571428571</v>
      </c>
      <c r="Q314" s="26">
        <v>1</v>
      </c>
      <c r="R314" s="81">
        <v>0.31</v>
      </c>
      <c r="S314" s="81">
        <v>0.19700000000000001</v>
      </c>
      <c r="T314" s="81">
        <v>0.183</v>
      </c>
      <c r="U314">
        <v>2024</v>
      </c>
    </row>
    <row r="315" spans="1:22" x14ac:dyDescent="0.25">
      <c r="A315" t="s">
        <v>508</v>
      </c>
      <c r="B315" t="s">
        <v>519</v>
      </c>
      <c r="C315" t="s">
        <v>534</v>
      </c>
      <c r="D315" s="26">
        <v>56</v>
      </c>
      <c r="E315" s="26">
        <v>2</v>
      </c>
      <c r="F315" s="26">
        <v>10</v>
      </c>
      <c r="G315" s="26">
        <v>3</v>
      </c>
      <c r="H315" s="26">
        <v>0</v>
      </c>
      <c r="I315" s="26">
        <v>0</v>
      </c>
      <c r="J315" s="26">
        <v>9</v>
      </c>
      <c r="K315" s="26">
        <v>2</v>
      </c>
      <c r="L315" s="26">
        <v>10</v>
      </c>
      <c r="M315" s="26">
        <v>19</v>
      </c>
      <c r="N315" s="1">
        <v>2</v>
      </c>
      <c r="O315" s="1">
        <v>2</v>
      </c>
      <c r="P315" s="69">
        <f t="shared" si="1"/>
        <v>1</v>
      </c>
      <c r="Q315" s="26">
        <v>2</v>
      </c>
      <c r="R315" s="81">
        <v>0.32400000000000001</v>
      </c>
      <c r="S315" s="81">
        <v>0.23200000000000001</v>
      </c>
      <c r="T315" s="81">
        <v>0.17899999999999999</v>
      </c>
      <c r="U315">
        <v>2024</v>
      </c>
    </row>
    <row r="316" spans="1:22" x14ac:dyDescent="0.25">
      <c r="A316" t="s">
        <v>504</v>
      </c>
      <c r="B316" t="s">
        <v>515</v>
      </c>
      <c r="C316" t="s">
        <v>530</v>
      </c>
      <c r="D316" s="26">
        <v>87</v>
      </c>
      <c r="E316" s="26">
        <v>13</v>
      </c>
      <c r="F316" s="26">
        <v>21</v>
      </c>
      <c r="G316" s="26">
        <v>7</v>
      </c>
      <c r="H316" s="26">
        <v>1</v>
      </c>
      <c r="I316" s="26">
        <v>2</v>
      </c>
      <c r="J316" s="26">
        <v>16</v>
      </c>
      <c r="K316" s="26">
        <v>2</v>
      </c>
      <c r="L316" s="26">
        <v>7</v>
      </c>
      <c r="M316" s="26">
        <v>12</v>
      </c>
      <c r="N316" s="1">
        <v>7</v>
      </c>
      <c r="O316" s="1">
        <v>9</v>
      </c>
      <c r="P316" s="69">
        <f t="shared" si="1"/>
        <v>0.77777777777777779</v>
      </c>
      <c r="Q316" s="26">
        <v>1</v>
      </c>
      <c r="R316" s="81">
        <v>0.30499999999999999</v>
      </c>
      <c r="S316" s="81">
        <v>0.41399999999999998</v>
      </c>
      <c r="T316" s="81">
        <v>0.24099999999999999</v>
      </c>
      <c r="U316">
        <v>2024</v>
      </c>
    </row>
    <row r="317" spans="1:22" x14ac:dyDescent="0.25">
      <c r="A317" t="s">
        <v>506</v>
      </c>
      <c r="B317" t="s">
        <v>517</v>
      </c>
      <c r="C317" t="s">
        <v>532</v>
      </c>
      <c r="D317" s="26">
        <v>14</v>
      </c>
      <c r="E317" s="26">
        <v>1</v>
      </c>
      <c r="F317" s="26">
        <v>7</v>
      </c>
      <c r="G317" s="26">
        <v>1</v>
      </c>
      <c r="H317" s="26">
        <v>0</v>
      </c>
      <c r="I317" s="26">
        <v>0</v>
      </c>
      <c r="J317" s="26">
        <v>4</v>
      </c>
      <c r="K317" s="26">
        <v>0</v>
      </c>
      <c r="L317" s="26">
        <v>1</v>
      </c>
      <c r="M317" s="26">
        <v>3</v>
      </c>
      <c r="N317" s="1">
        <v>1</v>
      </c>
      <c r="O317" s="1">
        <v>1</v>
      </c>
      <c r="P317" s="69">
        <f t="shared" si="1"/>
        <v>1</v>
      </c>
      <c r="Q317" s="26">
        <v>0</v>
      </c>
      <c r="R317" s="81">
        <v>0.53300000000000003</v>
      </c>
      <c r="S317" s="81">
        <v>0.57099999999999995</v>
      </c>
      <c r="T317" s="81">
        <v>0.5</v>
      </c>
      <c r="U317">
        <v>2024</v>
      </c>
    </row>
    <row r="318" spans="1:22" x14ac:dyDescent="0.25">
      <c r="A318" t="s">
        <v>483</v>
      </c>
      <c r="B318" t="s">
        <v>490</v>
      </c>
      <c r="C318" t="s">
        <v>496</v>
      </c>
      <c r="D318" s="26">
        <v>56</v>
      </c>
      <c r="E318" s="26">
        <v>2</v>
      </c>
      <c r="F318" s="26">
        <v>20</v>
      </c>
      <c r="G318" s="26">
        <v>1</v>
      </c>
      <c r="H318" s="26">
        <v>0</v>
      </c>
      <c r="I318" s="26">
        <v>0</v>
      </c>
      <c r="J318" s="26">
        <v>11</v>
      </c>
      <c r="K318" s="26">
        <v>2</v>
      </c>
      <c r="L318" s="26">
        <v>8</v>
      </c>
      <c r="M318" s="26">
        <v>8</v>
      </c>
      <c r="N318" s="1">
        <v>2</v>
      </c>
      <c r="O318" s="1">
        <v>2</v>
      </c>
      <c r="P318" s="69">
        <f t="shared" si="1"/>
        <v>1</v>
      </c>
      <c r="Q318" s="26">
        <v>2</v>
      </c>
      <c r="R318" s="81">
        <v>0.45500000000000002</v>
      </c>
      <c r="S318" s="81">
        <v>0.375</v>
      </c>
      <c r="T318" s="81">
        <v>0.35699999999999998</v>
      </c>
      <c r="U318">
        <v>2024</v>
      </c>
    </row>
    <row r="319" spans="1:22" x14ac:dyDescent="0.25">
      <c r="A319" t="s">
        <v>484</v>
      </c>
      <c r="B319" t="s">
        <v>489</v>
      </c>
      <c r="C319" t="s">
        <v>497</v>
      </c>
      <c r="D319" s="26">
        <v>16</v>
      </c>
      <c r="E319" s="26">
        <v>9</v>
      </c>
      <c r="F319" s="26">
        <v>1</v>
      </c>
      <c r="G319" s="26">
        <v>1</v>
      </c>
      <c r="H319" s="26">
        <v>0</v>
      </c>
      <c r="I319" s="26">
        <v>0</v>
      </c>
      <c r="J319" s="26">
        <v>1</v>
      </c>
      <c r="K319" s="26">
        <v>1</v>
      </c>
      <c r="L319" s="26">
        <v>4</v>
      </c>
      <c r="M319" s="26">
        <v>7</v>
      </c>
      <c r="N319" s="1">
        <v>10</v>
      </c>
      <c r="O319" s="1">
        <v>10</v>
      </c>
      <c r="P319" s="69">
        <f t="shared" si="1"/>
        <v>1</v>
      </c>
      <c r="Q319" s="26">
        <v>1</v>
      </c>
      <c r="R319" s="81">
        <v>0.28599999999999998</v>
      </c>
      <c r="S319" s="81">
        <v>0.125</v>
      </c>
      <c r="T319" s="81">
        <v>6.2E-2</v>
      </c>
      <c r="U319">
        <v>2024</v>
      </c>
    </row>
    <row r="320" spans="1:22" x14ac:dyDescent="0.25">
      <c r="A320" t="s">
        <v>503</v>
      </c>
      <c r="B320" t="s">
        <v>514</v>
      </c>
      <c r="C320" t="s">
        <v>529</v>
      </c>
      <c r="D320" s="26">
        <v>95</v>
      </c>
      <c r="E320" s="26">
        <v>21</v>
      </c>
      <c r="F320" s="26">
        <v>22</v>
      </c>
      <c r="G320" s="26">
        <v>7</v>
      </c>
      <c r="H320" s="26">
        <v>1</v>
      </c>
      <c r="I320" s="26">
        <v>0</v>
      </c>
      <c r="J320" s="26">
        <v>6</v>
      </c>
      <c r="K320" s="26">
        <v>8</v>
      </c>
      <c r="L320" s="26">
        <v>11</v>
      </c>
      <c r="M320" s="26">
        <v>15</v>
      </c>
      <c r="N320" s="1">
        <v>9</v>
      </c>
      <c r="O320" s="1">
        <v>11</v>
      </c>
      <c r="P320" s="69">
        <f t="shared" si="1"/>
        <v>0.81818181818181823</v>
      </c>
      <c r="Q320" s="26">
        <v>3</v>
      </c>
      <c r="R320" s="81">
        <v>0.33</v>
      </c>
      <c r="S320" s="81">
        <v>0.32600000000000001</v>
      </c>
      <c r="T320" s="81">
        <v>0.23200000000000001</v>
      </c>
      <c r="U320">
        <v>2024</v>
      </c>
    </row>
    <row r="321" spans="1:21" x14ac:dyDescent="0.25">
      <c r="A321" t="s">
        <v>542</v>
      </c>
      <c r="B321" t="s">
        <v>489</v>
      </c>
      <c r="C321" t="s">
        <v>558</v>
      </c>
      <c r="D321" s="26">
        <v>6</v>
      </c>
      <c r="E321" s="26">
        <v>0</v>
      </c>
      <c r="F321" s="26">
        <v>1</v>
      </c>
      <c r="G321" s="26">
        <v>0</v>
      </c>
      <c r="H321" s="26">
        <v>0</v>
      </c>
      <c r="I321" s="26">
        <v>0</v>
      </c>
      <c r="J321" s="26">
        <v>1</v>
      </c>
      <c r="K321" s="26">
        <v>0</v>
      </c>
      <c r="L321" s="26">
        <v>1</v>
      </c>
      <c r="M321" s="26">
        <v>2</v>
      </c>
      <c r="N321" s="1">
        <v>0</v>
      </c>
      <c r="O321" s="1">
        <v>0</v>
      </c>
      <c r="P321" s="69" t="e">
        <f t="shared" si="1"/>
        <v>#DIV/0!</v>
      </c>
      <c r="Q321" s="26">
        <v>0</v>
      </c>
      <c r="R321" s="81">
        <v>0.28599999999999998</v>
      </c>
      <c r="S321" s="81">
        <v>0.16700000000000001</v>
      </c>
      <c r="T321" s="81">
        <v>0.16700000000000001</v>
      </c>
      <c r="U321">
        <v>2024</v>
      </c>
    </row>
    <row r="322" spans="1:21" x14ac:dyDescent="0.25">
      <c r="A322" t="s">
        <v>543</v>
      </c>
      <c r="B322" t="s">
        <v>550</v>
      </c>
      <c r="C322" t="s">
        <v>559</v>
      </c>
      <c r="D322" s="26">
        <v>1</v>
      </c>
      <c r="E322" s="26">
        <v>9</v>
      </c>
      <c r="F322" s="26">
        <v>0</v>
      </c>
      <c r="G322" s="26">
        <v>0</v>
      </c>
      <c r="H322" s="26">
        <v>0</v>
      </c>
      <c r="I322" s="26">
        <v>0</v>
      </c>
      <c r="J322" s="26">
        <v>0</v>
      </c>
      <c r="K322" s="26">
        <v>0</v>
      </c>
      <c r="L322" s="26">
        <v>0</v>
      </c>
      <c r="M322" s="26">
        <v>1</v>
      </c>
      <c r="N322" s="1">
        <v>5</v>
      </c>
      <c r="O322" s="1">
        <v>5</v>
      </c>
      <c r="P322" s="69">
        <f t="shared" si="1"/>
        <v>1</v>
      </c>
      <c r="Q322" s="26">
        <v>0</v>
      </c>
      <c r="R322" s="81">
        <v>0</v>
      </c>
      <c r="S322" s="81">
        <v>0</v>
      </c>
      <c r="T322" s="81">
        <v>0</v>
      </c>
      <c r="U322">
        <v>2024</v>
      </c>
    </row>
    <row r="323" spans="1:21" x14ac:dyDescent="0.25">
      <c r="A323" t="s">
        <v>505</v>
      </c>
      <c r="B323" t="s">
        <v>516</v>
      </c>
      <c r="C323" t="s">
        <v>531</v>
      </c>
      <c r="D323" s="26">
        <v>108</v>
      </c>
      <c r="E323" s="26">
        <v>13</v>
      </c>
      <c r="F323" s="26">
        <v>21</v>
      </c>
      <c r="G323" s="26">
        <v>2</v>
      </c>
      <c r="H323" s="26">
        <v>2</v>
      </c>
      <c r="I323" s="26">
        <v>0</v>
      </c>
      <c r="J323" s="26">
        <v>16</v>
      </c>
      <c r="K323" s="26">
        <v>4</v>
      </c>
      <c r="L323" s="26">
        <v>9</v>
      </c>
      <c r="M323" s="26">
        <v>30</v>
      </c>
      <c r="N323" s="1">
        <v>12</v>
      </c>
      <c r="O323" s="1">
        <v>14</v>
      </c>
      <c r="P323" s="69">
        <f t="shared" si="1"/>
        <v>0.8571428571428571</v>
      </c>
      <c r="Q323" s="26">
        <v>2</v>
      </c>
      <c r="R323" s="81">
        <v>0.26900000000000002</v>
      </c>
      <c r="S323" s="81">
        <v>0.25</v>
      </c>
      <c r="T323" s="81">
        <v>0.19400000000000001</v>
      </c>
      <c r="U323">
        <v>2024</v>
      </c>
    </row>
    <row r="324" spans="1:21" x14ac:dyDescent="0.25">
      <c r="A324" t="s">
        <v>544</v>
      </c>
      <c r="B324" t="s">
        <v>551</v>
      </c>
      <c r="C324" t="s">
        <v>560</v>
      </c>
      <c r="D324" s="26">
        <v>0</v>
      </c>
      <c r="E324" s="26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1">
        <v>2</v>
      </c>
      <c r="O324" s="1">
        <v>2</v>
      </c>
      <c r="P324" s="69">
        <f t="shared" si="1"/>
        <v>1</v>
      </c>
      <c r="Q324" s="26">
        <v>0</v>
      </c>
      <c r="R324" s="81">
        <v>0</v>
      </c>
      <c r="S324" s="81">
        <v>0</v>
      </c>
      <c r="T324" s="81">
        <v>0</v>
      </c>
      <c r="U324">
        <v>2024</v>
      </c>
    </row>
    <row r="325" spans="1:21" x14ac:dyDescent="0.25">
      <c r="A325" t="s">
        <v>486</v>
      </c>
      <c r="B325" t="s">
        <v>14</v>
      </c>
      <c r="C325" t="s">
        <v>500</v>
      </c>
      <c r="D325" s="26">
        <v>63</v>
      </c>
      <c r="E325" s="26">
        <v>10</v>
      </c>
      <c r="F325" s="26">
        <v>16</v>
      </c>
      <c r="G325" s="26">
        <v>3</v>
      </c>
      <c r="H325" s="26">
        <v>0</v>
      </c>
      <c r="I325" s="26">
        <v>1</v>
      </c>
      <c r="J325" s="26">
        <v>20</v>
      </c>
      <c r="K325" s="26">
        <v>3</v>
      </c>
      <c r="L325" s="26">
        <v>15</v>
      </c>
      <c r="M325" s="26">
        <v>14</v>
      </c>
      <c r="N325" s="1">
        <v>1</v>
      </c>
      <c r="O325" s="1">
        <v>2</v>
      </c>
      <c r="P325" s="69">
        <f t="shared" si="1"/>
        <v>0.5</v>
      </c>
      <c r="Q325" s="26">
        <v>2</v>
      </c>
      <c r="R325" s="81">
        <v>0.41199999999999998</v>
      </c>
      <c r="S325" s="81">
        <v>0.34899999999999998</v>
      </c>
      <c r="T325" s="81">
        <v>0.254</v>
      </c>
      <c r="U325">
        <v>2024</v>
      </c>
    </row>
    <row r="326" spans="1:21" x14ac:dyDescent="0.25">
      <c r="A326" t="s">
        <v>545</v>
      </c>
      <c r="B326" t="s">
        <v>552</v>
      </c>
      <c r="C326" t="s">
        <v>561</v>
      </c>
      <c r="D326" s="26">
        <v>5</v>
      </c>
      <c r="E326" s="26">
        <v>0</v>
      </c>
      <c r="F326" s="26">
        <v>1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1</v>
      </c>
      <c r="N326" s="1">
        <v>0</v>
      </c>
      <c r="O326" s="1">
        <v>0</v>
      </c>
      <c r="P326" s="69" t="e">
        <f t="shared" si="1"/>
        <v>#DIV/0!</v>
      </c>
      <c r="Q326" s="26">
        <v>0</v>
      </c>
      <c r="R326" s="81">
        <v>0.2</v>
      </c>
      <c r="S326" s="81">
        <v>0.2</v>
      </c>
      <c r="T326" s="81">
        <v>0.2</v>
      </c>
      <c r="U326">
        <v>2024</v>
      </c>
    </row>
    <row r="327" spans="1:21" x14ac:dyDescent="0.25">
      <c r="A327" t="s">
        <v>507</v>
      </c>
      <c r="B327" t="s">
        <v>518</v>
      </c>
      <c r="C327" t="s">
        <v>533</v>
      </c>
      <c r="D327" s="26">
        <v>103</v>
      </c>
      <c r="E327" s="26">
        <v>29</v>
      </c>
      <c r="F327" s="26">
        <v>39</v>
      </c>
      <c r="G327" s="26">
        <v>11</v>
      </c>
      <c r="H327" s="26">
        <v>3</v>
      </c>
      <c r="I327" s="26">
        <v>2</v>
      </c>
      <c r="J327" s="26">
        <v>22</v>
      </c>
      <c r="K327" s="26">
        <v>1</v>
      </c>
      <c r="L327" s="26">
        <v>26</v>
      </c>
      <c r="M327" s="26">
        <v>21</v>
      </c>
      <c r="N327" s="1">
        <v>35</v>
      </c>
      <c r="O327" s="1">
        <v>37</v>
      </c>
      <c r="P327" s="69">
        <f t="shared" si="1"/>
        <v>0.94594594594594594</v>
      </c>
      <c r="Q327" s="26">
        <v>1</v>
      </c>
      <c r="R327" s="81">
        <v>0.50800000000000001</v>
      </c>
      <c r="S327" s="81">
        <v>0.60199999999999998</v>
      </c>
      <c r="T327" s="81">
        <v>0.379</v>
      </c>
      <c r="U327">
        <v>2024</v>
      </c>
    </row>
    <row r="328" spans="1:21" x14ac:dyDescent="0.25">
      <c r="A328" t="s">
        <v>546</v>
      </c>
      <c r="B328" t="s">
        <v>10</v>
      </c>
      <c r="C328" t="s">
        <v>562</v>
      </c>
      <c r="D328" s="26">
        <v>5</v>
      </c>
      <c r="E328" s="26">
        <v>6</v>
      </c>
      <c r="F328" s="26">
        <v>0</v>
      </c>
      <c r="G328" s="26">
        <v>0</v>
      </c>
      <c r="H328" s="26">
        <v>0</v>
      </c>
      <c r="I328" s="26">
        <v>0</v>
      </c>
      <c r="J328" s="26">
        <v>0</v>
      </c>
      <c r="K328" s="26">
        <v>0</v>
      </c>
      <c r="L328" s="26">
        <v>0</v>
      </c>
      <c r="M328" s="26">
        <v>3</v>
      </c>
      <c r="N328" s="1">
        <v>8</v>
      </c>
      <c r="O328" s="1">
        <v>10</v>
      </c>
      <c r="P328" s="69">
        <f t="shared" si="1"/>
        <v>0.8</v>
      </c>
      <c r="Q328" s="26">
        <v>0</v>
      </c>
      <c r="R328" s="81">
        <v>0</v>
      </c>
      <c r="S328" s="81">
        <v>0</v>
      </c>
      <c r="T328" s="81">
        <v>0</v>
      </c>
      <c r="U328">
        <v>2024</v>
      </c>
    </row>
    <row r="329" spans="1:21" x14ac:dyDescent="0.25">
      <c r="A329" t="s">
        <v>547</v>
      </c>
      <c r="B329" t="s">
        <v>553</v>
      </c>
      <c r="C329" t="s">
        <v>563</v>
      </c>
      <c r="D329" s="26">
        <v>0</v>
      </c>
      <c r="E329" s="26">
        <v>1</v>
      </c>
      <c r="F329" s="26">
        <v>0</v>
      </c>
      <c r="G329" s="26">
        <v>0</v>
      </c>
      <c r="H329" s="26">
        <v>0</v>
      </c>
      <c r="I329" s="26">
        <v>0</v>
      </c>
      <c r="J329" s="26">
        <v>0</v>
      </c>
      <c r="K329" s="26">
        <v>0</v>
      </c>
      <c r="L329" s="26">
        <v>0</v>
      </c>
      <c r="M329" s="26">
        <v>0</v>
      </c>
      <c r="N329" s="1">
        <v>3</v>
      </c>
      <c r="O329" s="1">
        <v>3</v>
      </c>
      <c r="P329" s="69">
        <f t="shared" si="1"/>
        <v>1</v>
      </c>
      <c r="Q329" s="26">
        <v>0</v>
      </c>
      <c r="R329" s="81">
        <v>0</v>
      </c>
      <c r="S329" s="81">
        <v>0</v>
      </c>
      <c r="T329" s="81">
        <v>0</v>
      </c>
      <c r="U329">
        <v>2024</v>
      </c>
    </row>
    <row r="330" spans="1:21" x14ac:dyDescent="0.25">
      <c r="A330" t="s">
        <v>541</v>
      </c>
      <c r="B330" t="s">
        <v>366</v>
      </c>
      <c r="C330" t="s">
        <v>564</v>
      </c>
      <c r="D330" s="26">
        <v>2</v>
      </c>
      <c r="E330" s="26">
        <v>0</v>
      </c>
      <c r="F330" s="26">
        <v>0</v>
      </c>
      <c r="G330" s="26">
        <v>0</v>
      </c>
      <c r="H330" s="26">
        <v>0</v>
      </c>
      <c r="I330" s="26">
        <v>0</v>
      </c>
      <c r="J330" s="26">
        <v>1</v>
      </c>
      <c r="K330" s="26">
        <v>0</v>
      </c>
      <c r="L330" s="26">
        <v>1</v>
      </c>
      <c r="M330" s="26">
        <v>0</v>
      </c>
      <c r="N330" s="1">
        <v>1</v>
      </c>
      <c r="O330" s="1">
        <v>1</v>
      </c>
      <c r="P330" s="69">
        <f t="shared" si="1"/>
        <v>1</v>
      </c>
      <c r="Q330" s="26">
        <v>1</v>
      </c>
      <c r="R330" s="81">
        <v>0.5</v>
      </c>
      <c r="S330" s="81">
        <v>0</v>
      </c>
      <c r="T330" s="81">
        <v>0</v>
      </c>
      <c r="U330">
        <v>2024</v>
      </c>
    </row>
    <row r="331" spans="1:21" x14ac:dyDescent="0.25">
      <c r="A331" t="s">
        <v>491</v>
      </c>
      <c r="B331" t="s">
        <v>554</v>
      </c>
      <c r="C331" t="s">
        <v>565</v>
      </c>
      <c r="D331" s="26">
        <v>1</v>
      </c>
      <c r="E331" s="26">
        <v>1</v>
      </c>
      <c r="F331" s="26">
        <v>1</v>
      </c>
      <c r="G331" s="26">
        <v>0</v>
      </c>
      <c r="H331" s="26">
        <v>0</v>
      </c>
      <c r="I331" s="26">
        <v>0</v>
      </c>
      <c r="J331" s="26">
        <v>1</v>
      </c>
      <c r="K331" s="26">
        <v>1</v>
      </c>
      <c r="L331" s="26">
        <v>1</v>
      </c>
      <c r="M331" s="26">
        <v>0</v>
      </c>
      <c r="N331" s="1">
        <v>0</v>
      </c>
      <c r="O331" s="1">
        <v>0</v>
      </c>
      <c r="P331" s="69" t="e">
        <f t="shared" si="1"/>
        <v>#DIV/0!</v>
      </c>
      <c r="Q331" s="26">
        <v>0</v>
      </c>
      <c r="R331" s="81">
        <v>1</v>
      </c>
      <c r="S331" s="81">
        <v>1</v>
      </c>
      <c r="T331" s="81">
        <v>1</v>
      </c>
      <c r="U331">
        <v>2024</v>
      </c>
    </row>
    <row r="332" spans="1:21" x14ac:dyDescent="0.25">
      <c r="A332" t="s">
        <v>548</v>
      </c>
      <c r="B332" t="s">
        <v>555</v>
      </c>
      <c r="C332" t="s">
        <v>566</v>
      </c>
      <c r="D332" s="26">
        <v>1</v>
      </c>
      <c r="E332" s="26">
        <v>7</v>
      </c>
      <c r="F332" s="26">
        <v>0</v>
      </c>
      <c r="G332" s="26">
        <v>0</v>
      </c>
      <c r="H332" s="26">
        <v>0</v>
      </c>
      <c r="I332" s="26">
        <v>0</v>
      </c>
      <c r="J332" s="26">
        <v>0</v>
      </c>
      <c r="K332" s="26">
        <v>0</v>
      </c>
      <c r="L332" s="26">
        <v>0</v>
      </c>
      <c r="M332" s="26">
        <v>0</v>
      </c>
      <c r="N332" s="1">
        <v>8</v>
      </c>
      <c r="O332" s="1">
        <v>8</v>
      </c>
      <c r="P332" s="69">
        <f t="shared" si="1"/>
        <v>1</v>
      </c>
      <c r="Q332" s="26">
        <v>0</v>
      </c>
      <c r="R332" s="81">
        <v>0</v>
      </c>
      <c r="S332" s="81">
        <v>0</v>
      </c>
      <c r="T332" s="81">
        <v>0</v>
      </c>
      <c r="U332">
        <v>2024</v>
      </c>
    </row>
    <row r="333" spans="1:21" x14ac:dyDescent="0.25">
      <c r="A333" t="s">
        <v>511</v>
      </c>
      <c r="B333" t="s">
        <v>523</v>
      </c>
      <c r="C333" t="s">
        <v>538</v>
      </c>
      <c r="D333" s="26">
        <v>1</v>
      </c>
      <c r="E333" s="26">
        <v>0</v>
      </c>
      <c r="F333" s="26">
        <v>0</v>
      </c>
      <c r="G333" s="26">
        <v>0</v>
      </c>
      <c r="H333" s="26">
        <v>0</v>
      </c>
      <c r="I333" s="26">
        <v>0</v>
      </c>
      <c r="J333" s="26">
        <v>0</v>
      </c>
      <c r="K333" s="26">
        <v>1</v>
      </c>
      <c r="L333" s="26">
        <v>0</v>
      </c>
      <c r="M333" s="26">
        <v>1</v>
      </c>
      <c r="N333" s="1">
        <v>0</v>
      </c>
      <c r="O333" s="1">
        <v>0</v>
      </c>
      <c r="P333" s="69" t="e">
        <f t="shared" si="1"/>
        <v>#DIV/0!</v>
      </c>
      <c r="Q333" s="26">
        <v>0</v>
      </c>
      <c r="R333" s="81">
        <v>0</v>
      </c>
      <c r="S333" s="81">
        <v>0</v>
      </c>
      <c r="T333" s="81">
        <v>0</v>
      </c>
      <c r="U333">
        <v>2024</v>
      </c>
    </row>
    <row r="334" spans="1:21" x14ac:dyDescent="0.25">
      <c r="A334" t="s">
        <v>542</v>
      </c>
      <c r="B334" t="s">
        <v>489</v>
      </c>
      <c r="C334" t="s">
        <v>558</v>
      </c>
      <c r="D334" s="26">
        <v>100</v>
      </c>
      <c r="E334" s="26">
        <v>16</v>
      </c>
      <c r="F334" s="26">
        <v>27</v>
      </c>
      <c r="G334" s="26">
        <v>1</v>
      </c>
      <c r="H334" s="26">
        <v>1</v>
      </c>
      <c r="I334" s="26">
        <v>1</v>
      </c>
      <c r="J334" s="26">
        <v>22</v>
      </c>
      <c r="K334" s="26">
        <v>5</v>
      </c>
      <c r="L334" s="26">
        <v>10</v>
      </c>
      <c r="M334" s="26">
        <v>21</v>
      </c>
      <c r="N334" s="26">
        <v>11</v>
      </c>
      <c r="O334" s="26">
        <v>14</v>
      </c>
      <c r="P334" s="69">
        <f t="shared" si="1"/>
        <v>0.7857142857142857</v>
      </c>
      <c r="Q334" s="26">
        <v>6</v>
      </c>
      <c r="R334" s="81">
        <v>0.371</v>
      </c>
      <c r="S334" s="81">
        <v>0.33</v>
      </c>
      <c r="T334" s="79">
        <v>0.27</v>
      </c>
      <c r="U334">
        <v>2025</v>
      </c>
    </row>
    <row r="335" spans="1:21" x14ac:dyDescent="0.25">
      <c r="A335" t="s">
        <v>491</v>
      </c>
      <c r="B335" t="s">
        <v>554</v>
      </c>
      <c r="C335" t="s">
        <v>565</v>
      </c>
      <c r="D335" s="26">
        <v>34</v>
      </c>
      <c r="E335" s="26">
        <v>5</v>
      </c>
      <c r="F335" s="26">
        <v>11</v>
      </c>
      <c r="G335" s="26">
        <v>2</v>
      </c>
      <c r="H335" s="26">
        <v>0</v>
      </c>
      <c r="I335" s="26">
        <v>0</v>
      </c>
      <c r="J335" s="26">
        <v>7</v>
      </c>
      <c r="K335" s="26">
        <v>2</v>
      </c>
      <c r="L335" s="26">
        <v>5</v>
      </c>
      <c r="M335" s="26">
        <v>5</v>
      </c>
      <c r="N335" s="26">
        <v>4</v>
      </c>
      <c r="O335" s="26">
        <v>4</v>
      </c>
      <c r="P335" s="69">
        <f t="shared" si="1"/>
        <v>1</v>
      </c>
      <c r="Q335" s="26">
        <v>2</v>
      </c>
      <c r="R335" s="81">
        <v>0.439</v>
      </c>
      <c r="S335" s="81">
        <v>0.38200000000000001</v>
      </c>
      <c r="T335" s="79">
        <v>0.32400000000000001</v>
      </c>
      <c r="U335">
        <v>2025</v>
      </c>
    </row>
    <row r="336" spans="1:21" x14ac:dyDescent="0.25">
      <c r="A336" t="s">
        <v>397</v>
      </c>
      <c r="B336" t="s">
        <v>463</v>
      </c>
      <c r="C336" t="s">
        <v>556</v>
      </c>
      <c r="D336" s="26">
        <v>134</v>
      </c>
      <c r="E336" s="26">
        <v>38</v>
      </c>
      <c r="F336" s="26">
        <v>53</v>
      </c>
      <c r="G336" s="26">
        <v>16</v>
      </c>
      <c r="H336" s="26">
        <v>4</v>
      </c>
      <c r="I336" s="26">
        <v>1</v>
      </c>
      <c r="J336" s="26">
        <v>24</v>
      </c>
      <c r="K336" s="26">
        <v>1</v>
      </c>
      <c r="L336" s="26">
        <v>14</v>
      </c>
      <c r="M336" s="26">
        <v>16</v>
      </c>
      <c r="N336" s="26">
        <v>14</v>
      </c>
      <c r="O336" s="26">
        <v>18</v>
      </c>
      <c r="P336" s="69">
        <f t="shared" si="1"/>
        <v>0.77777777777777779</v>
      </c>
      <c r="Q336" s="26">
        <v>9</v>
      </c>
      <c r="R336" s="81">
        <v>0.48399999999999999</v>
      </c>
      <c r="S336" s="81">
        <v>0.59699999999999998</v>
      </c>
      <c r="T336" s="79">
        <v>0.39600000000000002</v>
      </c>
      <c r="U336">
        <v>2025</v>
      </c>
    </row>
    <row r="337" spans="1:21" x14ac:dyDescent="0.25">
      <c r="A337" t="s">
        <v>541</v>
      </c>
      <c r="B337" t="s">
        <v>549</v>
      </c>
      <c r="C337" t="s">
        <v>557</v>
      </c>
      <c r="D337" s="26">
        <v>15</v>
      </c>
      <c r="E337" s="26">
        <v>0</v>
      </c>
      <c r="F337" s="26">
        <v>4</v>
      </c>
      <c r="G337" s="26">
        <v>0</v>
      </c>
      <c r="H337" s="26">
        <v>0</v>
      </c>
      <c r="I337" s="26">
        <v>0</v>
      </c>
      <c r="J337" s="26">
        <v>3</v>
      </c>
      <c r="K337" s="26">
        <v>0</v>
      </c>
      <c r="L337" s="26">
        <v>0</v>
      </c>
      <c r="M337" s="26">
        <v>3</v>
      </c>
      <c r="N337" s="26">
        <v>1</v>
      </c>
      <c r="O337" s="26">
        <v>1</v>
      </c>
      <c r="P337" s="69">
        <f t="shared" si="1"/>
        <v>1</v>
      </c>
      <c r="Q337" s="26">
        <v>0</v>
      </c>
      <c r="R337" s="81">
        <v>0.26700000000000002</v>
      </c>
      <c r="S337" s="81">
        <v>0.26700000000000002</v>
      </c>
      <c r="T337" s="79">
        <v>0.26700000000000002</v>
      </c>
      <c r="U337">
        <v>2025</v>
      </c>
    </row>
    <row r="338" spans="1:21" x14ac:dyDescent="0.25">
      <c r="A338" t="s">
        <v>572</v>
      </c>
      <c r="B338" t="s">
        <v>571</v>
      </c>
      <c r="C338" t="s">
        <v>611</v>
      </c>
      <c r="D338" s="26">
        <v>8</v>
      </c>
      <c r="E338" s="26">
        <v>3</v>
      </c>
      <c r="F338" s="26">
        <v>3</v>
      </c>
      <c r="G338" s="26">
        <v>1</v>
      </c>
      <c r="H338" s="26">
        <v>0</v>
      </c>
      <c r="I338" s="26">
        <v>0</v>
      </c>
      <c r="J338" s="26">
        <v>3</v>
      </c>
      <c r="K338" s="26">
        <v>0</v>
      </c>
      <c r="L338" s="26">
        <v>1</v>
      </c>
      <c r="M338" s="26">
        <v>2</v>
      </c>
      <c r="N338" s="26">
        <v>0</v>
      </c>
      <c r="O338" s="26">
        <v>0</v>
      </c>
      <c r="P338" s="69" t="e">
        <f t="shared" si="1"/>
        <v>#DIV/0!</v>
      </c>
      <c r="Q338" s="26">
        <v>1</v>
      </c>
      <c r="R338" s="81">
        <v>0.5</v>
      </c>
      <c r="S338" s="81">
        <v>0.5</v>
      </c>
      <c r="T338" s="79">
        <v>0.375</v>
      </c>
      <c r="U338">
        <v>2025</v>
      </c>
    </row>
    <row r="339" spans="1:21" x14ac:dyDescent="0.25">
      <c r="A339" t="s">
        <v>547</v>
      </c>
      <c r="B339" t="s">
        <v>553</v>
      </c>
      <c r="C339" t="s">
        <v>563</v>
      </c>
      <c r="D339" s="26">
        <v>99</v>
      </c>
      <c r="E339" s="26">
        <v>21</v>
      </c>
      <c r="F339" s="26">
        <v>32</v>
      </c>
      <c r="G339" s="26">
        <v>5</v>
      </c>
      <c r="H339" s="26">
        <v>1</v>
      </c>
      <c r="I339" s="26">
        <v>5</v>
      </c>
      <c r="J339" s="26">
        <v>21</v>
      </c>
      <c r="K339" s="26">
        <v>4</v>
      </c>
      <c r="L339" s="26">
        <v>5</v>
      </c>
      <c r="M339" s="26">
        <v>24</v>
      </c>
      <c r="N339" s="26">
        <v>25</v>
      </c>
      <c r="O339" s="26">
        <v>27</v>
      </c>
      <c r="P339" s="69">
        <f t="shared" si="1"/>
        <v>0.92592592592592593</v>
      </c>
      <c r="Q339" s="26">
        <v>3</v>
      </c>
      <c r="R339" s="81">
        <v>0.374</v>
      </c>
      <c r="S339" s="81">
        <v>0.54500000000000004</v>
      </c>
      <c r="T339" s="79">
        <v>0.32300000000000001</v>
      </c>
      <c r="U339">
        <v>2025</v>
      </c>
    </row>
    <row r="340" spans="1:21" x14ac:dyDescent="0.25">
      <c r="A340" t="s">
        <v>548</v>
      </c>
      <c r="B340" t="s">
        <v>575</v>
      </c>
      <c r="C340" t="s">
        <v>566</v>
      </c>
      <c r="D340" s="26">
        <v>38</v>
      </c>
      <c r="E340" s="26">
        <v>13</v>
      </c>
      <c r="F340" s="26">
        <v>9</v>
      </c>
      <c r="G340" s="26">
        <v>3</v>
      </c>
      <c r="H340" s="26">
        <v>0</v>
      </c>
      <c r="I340" s="26">
        <v>0</v>
      </c>
      <c r="J340" s="26">
        <v>6</v>
      </c>
      <c r="K340" s="26">
        <v>1</v>
      </c>
      <c r="L340" s="26">
        <v>4</v>
      </c>
      <c r="M340" s="26">
        <v>10</v>
      </c>
      <c r="N340" s="26">
        <v>10</v>
      </c>
      <c r="O340" s="26">
        <v>13</v>
      </c>
      <c r="P340" s="69">
        <f t="shared" si="1"/>
        <v>0.76923076923076927</v>
      </c>
      <c r="Q340" s="26">
        <v>0</v>
      </c>
      <c r="R340" s="81">
        <v>0.31</v>
      </c>
      <c r="S340" s="81">
        <v>0.316</v>
      </c>
      <c r="T340" s="79">
        <v>0.23699999999999999</v>
      </c>
      <c r="U340">
        <v>2025</v>
      </c>
    </row>
    <row r="341" spans="1:21" x14ac:dyDescent="0.25">
      <c r="A341" t="s">
        <v>504</v>
      </c>
      <c r="B341" t="s">
        <v>515</v>
      </c>
      <c r="C341" t="s">
        <v>530</v>
      </c>
      <c r="D341" s="26">
        <v>135</v>
      </c>
      <c r="E341" s="26">
        <v>34</v>
      </c>
      <c r="F341" s="26">
        <v>42</v>
      </c>
      <c r="G341" s="26">
        <v>6</v>
      </c>
      <c r="H341" s="26">
        <v>2</v>
      </c>
      <c r="I341" s="26">
        <v>4</v>
      </c>
      <c r="J341" s="26">
        <v>33</v>
      </c>
      <c r="K341" s="26">
        <v>0</v>
      </c>
      <c r="L341" s="26">
        <v>13</v>
      </c>
      <c r="M341" s="26">
        <v>22</v>
      </c>
      <c r="N341" s="26">
        <v>18</v>
      </c>
      <c r="O341" s="26">
        <v>20</v>
      </c>
      <c r="P341" s="69">
        <f t="shared" si="1"/>
        <v>0.9</v>
      </c>
      <c r="Q341" s="26">
        <v>3</v>
      </c>
      <c r="R341" s="81">
        <v>0.38400000000000001</v>
      </c>
      <c r="S341" s="81">
        <v>0.47399999999999998</v>
      </c>
      <c r="T341" s="79">
        <v>0.311</v>
      </c>
      <c r="U341">
        <v>2025</v>
      </c>
    </row>
    <row r="342" spans="1:21" x14ac:dyDescent="0.25">
      <c r="A342" t="s">
        <v>578</v>
      </c>
      <c r="B342" t="s">
        <v>172</v>
      </c>
      <c r="C342" t="s">
        <v>607</v>
      </c>
      <c r="D342" s="26">
        <v>15</v>
      </c>
      <c r="E342" s="26">
        <v>1</v>
      </c>
      <c r="F342" s="26">
        <v>4</v>
      </c>
      <c r="G342" s="26">
        <v>0</v>
      </c>
      <c r="H342" s="26">
        <v>0</v>
      </c>
      <c r="I342" s="26">
        <v>0</v>
      </c>
      <c r="J342" s="26">
        <v>3</v>
      </c>
      <c r="K342" s="26">
        <v>2</v>
      </c>
      <c r="L342" s="26">
        <v>3</v>
      </c>
      <c r="M342" s="26">
        <v>4</v>
      </c>
      <c r="N342" s="26">
        <v>1</v>
      </c>
      <c r="O342" s="26">
        <v>1</v>
      </c>
      <c r="P342" s="69">
        <f t="shared" si="1"/>
        <v>1</v>
      </c>
      <c r="Q342" s="26">
        <v>0</v>
      </c>
      <c r="R342" s="81">
        <v>0.38900000000000001</v>
      </c>
      <c r="S342" s="81">
        <v>0.26700000000000002</v>
      </c>
      <c r="T342" s="79">
        <v>0.26700000000000002</v>
      </c>
      <c r="U342">
        <v>2025</v>
      </c>
    </row>
    <row r="343" spans="1:21" x14ac:dyDescent="0.25">
      <c r="A343" t="s">
        <v>544</v>
      </c>
      <c r="B343" t="s">
        <v>551</v>
      </c>
      <c r="C343" t="s">
        <v>560</v>
      </c>
      <c r="D343" s="26">
        <v>97</v>
      </c>
      <c r="E343" s="26">
        <v>21</v>
      </c>
      <c r="F343" s="26">
        <v>28</v>
      </c>
      <c r="G343" s="26">
        <v>4</v>
      </c>
      <c r="H343" s="26">
        <v>0</v>
      </c>
      <c r="I343" s="26">
        <v>2</v>
      </c>
      <c r="J343" s="26">
        <v>16</v>
      </c>
      <c r="K343" s="26">
        <v>2</v>
      </c>
      <c r="L343" s="26">
        <v>7</v>
      </c>
      <c r="M343" s="26">
        <v>23</v>
      </c>
      <c r="N343" s="26">
        <v>11</v>
      </c>
      <c r="O343" s="26">
        <v>15</v>
      </c>
      <c r="P343" s="69">
        <f t="shared" si="1"/>
        <v>0.73333333333333328</v>
      </c>
      <c r="Q343" s="26">
        <v>1</v>
      </c>
      <c r="R343" s="81">
        <v>0.34300000000000003</v>
      </c>
      <c r="S343" s="81">
        <v>0.39200000000000002</v>
      </c>
      <c r="T343" s="79">
        <v>0.28899999999999998</v>
      </c>
      <c r="U343">
        <v>2025</v>
      </c>
    </row>
    <row r="344" spans="1:21" x14ac:dyDescent="0.25">
      <c r="A344" t="s">
        <v>581</v>
      </c>
      <c r="B344" t="s">
        <v>521</v>
      </c>
      <c r="C344" t="s">
        <v>606</v>
      </c>
      <c r="D344" s="26">
        <v>6</v>
      </c>
      <c r="E344" s="26">
        <v>0</v>
      </c>
      <c r="F344" s="26">
        <v>1</v>
      </c>
      <c r="G344" s="26">
        <v>0</v>
      </c>
      <c r="H344" s="26">
        <v>0</v>
      </c>
      <c r="I344" s="26">
        <v>0</v>
      </c>
      <c r="J344" s="26">
        <v>1</v>
      </c>
      <c r="K344" s="26">
        <v>1</v>
      </c>
      <c r="L344" s="26">
        <v>0</v>
      </c>
      <c r="M344" s="26">
        <v>2</v>
      </c>
      <c r="N344" s="26">
        <v>0</v>
      </c>
      <c r="O344" s="26">
        <v>1</v>
      </c>
      <c r="P344" s="69">
        <f t="shared" ref="P344:P353" si="2">N344/O344</f>
        <v>0</v>
      </c>
      <c r="Q344" s="26">
        <v>0</v>
      </c>
      <c r="R344" s="81">
        <v>0.16700000000000001</v>
      </c>
      <c r="S344" s="81">
        <v>0.16700000000000001</v>
      </c>
      <c r="T344" s="79">
        <v>0.16700000000000001</v>
      </c>
      <c r="U344">
        <v>2025</v>
      </c>
    </row>
    <row r="345" spans="1:21" x14ac:dyDescent="0.25">
      <c r="A345" t="s">
        <v>583</v>
      </c>
      <c r="B345" t="s">
        <v>34</v>
      </c>
      <c r="C345" t="s">
        <v>610</v>
      </c>
      <c r="D345" s="26">
        <v>7</v>
      </c>
      <c r="E345" s="26">
        <v>2</v>
      </c>
      <c r="F345" s="26">
        <v>1</v>
      </c>
      <c r="G345" s="26">
        <v>0</v>
      </c>
      <c r="H345" s="26">
        <v>0</v>
      </c>
      <c r="I345" s="26">
        <v>0</v>
      </c>
      <c r="J345" s="26">
        <v>1</v>
      </c>
      <c r="K345" s="26">
        <v>0</v>
      </c>
      <c r="L345" s="26">
        <v>2</v>
      </c>
      <c r="M345" s="26">
        <v>0</v>
      </c>
      <c r="N345" s="26">
        <v>0</v>
      </c>
      <c r="O345" s="26">
        <v>0</v>
      </c>
      <c r="P345" s="69" t="e">
        <f t="shared" si="2"/>
        <v>#DIV/0!</v>
      </c>
      <c r="Q345" s="26">
        <v>0</v>
      </c>
      <c r="R345" s="81">
        <v>0.33300000000000002</v>
      </c>
      <c r="S345" s="81">
        <v>0.14299999999999999</v>
      </c>
      <c r="T345" s="79">
        <v>0.14299999999999999</v>
      </c>
      <c r="U345">
        <v>2025</v>
      </c>
    </row>
    <row r="346" spans="1:21" x14ac:dyDescent="0.25">
      <c r="A346" t="s">
        <v>505</v>
      </c>
      <c r="B346" t="s">
        <v>516</v>
      </c>
      <c r="C346" t="s">
        <v>531</v>
      </c>
      <c r="D346" s="26">
        <v>104</v>
      </c>
      <c r="E346" s="26">
        <v>22</v>
      </c>
      <c r="F346" s="26">
        <v>26</v>
      </c>
      <c r="G346" s="26">
        <v>5</v>
      </c>
      <c r="H346" s="26">
        <v>4</v>
      </c>
      <c r="I346" s="26">
        <v>3</v>
      </c>
      <c r="J346" s="26">
        <v>19</v>
      </c>
      <c r="K346" s="26">
        <v>3</v>
      </c>
      <c r="L346" s="26">
        <v>24</v>
      </c>
      <c r="M346" s="26">
        <v>28</v>
      </c>
      <c r="N346" s="26">
        <v>10</v>
      </c>
      <c r="O346" s="26">
        <v>15</v>
      </c>
      <c r="P346" s="69">
        <f t="shared" si="2"/>
        <v>0.66666666666666663</v>
      </c>
      <c r="Q346" s="26">
        <v>7</v>
      </c>
      <c r="R346" s="81">
        <v>0.42199999999999999</v>
      </c>
      <c r="S346" s="81">
        <v>0.46200000000000002</v>
      </c>
      <c r="T346" s="79">
        <v>0.25</v>
      </c>
      <c r="U346">
        <v>2025</v>
      </c>
    </row>
    <row r="347" spans="1:21" x14ac:dyDescent="0.25">
      <c r="A347" t="s">
        <v>483</v>
      </c>
      <c r="B347" t="s">
        <v>490</v>
      </c>
      <c r="C347" t="s">
        <v>496</v>
      </c>
      <c r="D347" s="26">
        <v>75</v>
      </c>
      <c r="E347" s="26">
        <v>1</v>
      </c>
      <c r="F347" s="26">
        <v>23</v>
      </c>
      <c r="G347" s="26">
        <v>4</v>
      </c>
      <c r="H347" s="26">
        <v>0</v>
      </c>
      <c r="I347" s="26">
        <v>0</v>
      </c>
      <c r="J347" s="26">
        <v>16</v>
      </c>
      <c r="K347" s="26">
        <v>3</v>
      </c>
      <c r="L347" s="26">
        <v>9</v>
      </c>
      <c r="M347" s="26">
        <v>5</v>
      </c>
      <c r="N347" s="26">
        <v>0</v>
      </c>
      <c r="O347" s="26">
        <v>0</v>
      </c>
      <c r="P347" s="69" t="e">
        <f t="shared" si="2"/>
        <v>#DIV/0!</v>
      </c>
      <c r="Q347" s="26">
        <v>5</v>
      </c>
      <c r="R347" s="81">
        <v>0.41599999999999998</v>
      </c>
      <c r="S347" s="81">
        <v>0.36</v>
      </c>
      <c r="T347" s="79">
        <v>0.307</v>
      </c>
      <c r="U347">
        <v>2025</v>
      </c>
    </row>
    <row r="348" spans="1:21" x14ac:dyDescent="0.25">
      <c r="A348" t="s">
        <v>507</v>
      </c>
      <c r="B348" t="s">
        <v>518</v>
      </c>
      <c r="C348" t="s">
        <v>533</v>
      </c>
      <c r="D348" s="26">
        <v>114</v>
      </c>
      <c r="E348" s="26">
        <v>31</v>
      </c>
      <c r="F348" s="26">
        <v>29</v>
      </c>
      <c r="G348" s="26">
        <v>8</v>
      </c>
      <c r="H348" s="26">
        <v>1</v>
      </c>
      <c r="I348" s="26">
        <v>3</v>
      </c>
      <c r="J348" s="26">
        <v>16</v>
      </c>
      <c r="K348" s="26">
        <v>3</v>
      </c>
      <c r="L348" s="26">
        <v>25</v>
      </c>
      <c r="M348" s="26">
        <v>25</v>
      </c>
      <c r="N348" s="26">
        <v>24</v>
      </c>
      <c r="O348" s="26">
        <v>27</v>
      </c>
      <c r="P348" s="69">
        <f t="shared" si="2"/>
        <v>0.88888888888888884</v>
      </c>
      <c r="Q348" s="26">
        <v>7</v>
      </c>
      <c r="R348" s="81">
        <v>0.41799999999999998</v>
      </c>
      <c r="S348" s="81">
        <v>0.42099999999999999</v>
      </c>
      <c r="T348" s="79">
        <v>0.254</v>
      </c>
      <c r="U348">
        <v>2025</v>
      </c>
    </row>
    <row r="349" spans="1:21" x14ac:dyDescent="0.25">
      <c r="A349" t="s">
        <v>546</v>
      </c>
      <c r="B349" t="s">
        <v>10</v>
      </c>
      <c r="C349" t="s">
        <v>562</v>
      </c>
      <c r="D349" s="26">
        <v>80</v>
      </c>
      <c r="E349" s="26">
        <v>23</v>
      </c>
      <c r="F349" s="26">
        <v>29</v>
      </c>
      <c r="G349" s="26">
        <v>5</v>
      </c>
      <c r="H349" s="26">
        <v>0</v>
      </c>
      <c r="I349" s="26">
        <v>2</v>
      </c>
      <c r="J349" s="26">
        <v>17</v>
      </c>
      <c r="K349" s="26">
        <v>1</v>
      </c>
      <c r="L349" s="26">
        <v>4</v>
      </c>
      <c r="M349" s="26">
        <v>14</v>
      </c>
      <c r="N349" s="26">
        <v>13</v>
      </c>
      <c r="O349" s="26">
        <v>14</v>
      </c>
      <c r="P349" s="69">
        <f t="shared" si="2"/>
        <v>0.9285714285714286</v>
      </c>
      <c r="Q349" s="26">
        <v>3</v>
      </c>
      <c r="R349" s="81">
        <v>0.41399999999999998</v>
      </c>
      <c r="S349" s="81">
        <v>0.5</v>
      </c>
      <c r="T349" s="79">
        <v>0.36199999999999999</v>
      </c>
      <c r="U349">
        <v>2025</v>
      </c>
    </row>
    <row r="350" spans="1:21" x14ac:dyDescent="0.25">
      <c r="A350" t="s">
        <v>590</v>
      </c>
      <c r="B350" t="s">
        <v>589</v>
      </c>
      <c r="C350" t="s">
        <v>608</v>
      </c>
      <c r="D350" s="26">
        <v>12</v>
      </c>
      <c r="E350" s="26">
        <v>11</v>
      </c>
      <c r="F350" s="26">
        <v>4</v>
      </c>
      <c r="G350" s="26">
        <v>1</v>
      </c>
      <c r="H350" s="26">
        <v>0</v>
      </c>
      <c r="I350" s="26">
        <v>0</v>
      </c>
      <c r="J350" s="26">
        <v>2</v>
      </c>
      <c r="K350" s="26">
        <v>0</v>
      </c>
      <c r="L350" s="26">
        <v>0</v>
      </c>
      <c r="M350" s="26">
        <v>3</v>
      </c>
      <c r="N350" s="26">
        <v>4</v>
      </c>
      <c r="O350" s="26">
        <v>8</v>
      </c>
      <c r="P350" s="69">
        <f t="shared" si="2"/>
        <v>0.5</v>
      </c>
      <c r="Q350" s="26">
        <v>0</v>
      </c>
      <c r="R350" s="81">
        <v>0.33300000000000002</v>
      </c>
      <c r="S350" s="81">
        <v>0.41699999999999998</v>
      </c>
      <c r="T350" s="79">
        <v>0.33300000000000002</v>
      </c>
      <c r="U350">
        <v>2025</v>
      </c>
    </row>
    <row r="351" spans="1:21" x14ac:dyDescent="0.25">
      <c r="A351" t="s">
        <v>541</v>
      </c>
      <c r="B351" t="s">
        <v>366</v>
      </c>
      <c r="C351" t="s">
        <v>564</v>
      </c>
      <c r="D351" s="26">
        <v>10</v>
      </c>
      <c r="E351" s="26">
        <v>3</v>
      </c>
      <c r="F351" s="26">
        <v>1</v>
      </c>
      <c r="G351" s="26">
        <v>0</v>
      </c>
      <c r="H351" s="26">
        <v>0</v>
      </c>
      <c r="I351" s="26">
        <v>0</v>
      </c>
      <c r="J351" s="26">
        <v>0</v>
      </c>
      <c r="K351" s="26">
        <v>0</v>
      </c>
      <c r="L351" s="26">
        <v>0</v>
      </c>
      <c r="M351" s="26">
        <v>3</v>
      </c>
      <c r="N351" s="26">
        <v>1</v>
      </c>
      <c r="O351" s="26">
        <v>1</v>
      </c>
      <c r="P351" s="69">
        <f t="shared" si="2"/>
        <v>1</v>
      </c>
      <c r="Q351" s="26">
        <v>0</v>
      </c>
      <c r="R351" s="81">
        <v>0.1</v>
      </c>
      <c r="S351" s="81">
        <v>0.1</v>
      </c>
      <c r="T351" s="79">
        <v>0.1</v>
      </c>
      <c r="U351">
        <v>2025</v>
      </c>
    </row>
    <row r="352" spans="1:21" x14ac:dyDescent="0.25">
      <c r="A352" t="s">
        <v>481</v>
      </c>
      <c r="B352" t="s">
        <v>593</v>
      </c>
      <c r="C352" t="s">
        <v>609</v>
      </c>
      <c r="D352" s="26">
        <v>0</v>
      </c>
      <c r="E352" s="26">
        <v>2</v>
      </c>
      <c r="F352" s="26">
        <v>0</v>
      </c>
      <c r="G352" s="26">
        <v>0</v>
      </c>
      <c r="H352" s="26">
        <v>0</v>
      </c>
      <c r="I352" s="26">
        <v>0</v>
      </c>
      <c r="J352" s="26">
        <v>0</v>
      </c>
      <c r="K352" s="26">
        <v>0</v>
      </c>
      <c r="L352" s="26">
        <v>0</v>
      </c>
      <c r="M352" s="26">
        <v>0</v>
      </c>
      <c r="N352" s="26">
        <v>0</v>
      </c>
      <c r="O352" s="26">
        <v>0</v>
      </c>
      <c r="P352" s="69" t="e">
        <f t="shared" si="2"/>
        <v>#DIV/0!</v>
      </c>
      <c r="Q352" s="26">
        <v>0</v>
      </c>
      <c r="R352" s="81">
        <v>0</v>
      </c>
      <c r="S352" s="81">
        <v>0</v>
      </c>
      <c r="T352" s="79">
        <v>0</v>
      </c>
      <c r="U352">
        <v>2025</v>
      </c>
    </row>
    <row r="353" spans="1:21" x14ac:dyDescent="0.25">
      <c r="A353" t="s">
        <v>596</v>
      </c>
      <c r="B353" t="s">
        <v>595</v>
      </c>
      <c r="C353" t="s">
        <v>612</v>
      </c>
      <c r="D353" s="26">
        <v>3</v>
      </c>
      <c r="E353" s="26">
        <v>0</v>
      </c>
      <c r="F353" s="26">
        <v>1</v>
      </c>
      <c r="G353" s="26">
        <v>0</v>
      </c>
      <c r="H353" s="26">
        <v>0</v>
      </c>
      <c r="I353" s="26">
        <v>0</v>
      </c>
      <c r="J353" s="26">
        <v>1</v>
      </c>
      <c r="K353" s="26">
        <v>0</v>
      </c>
      <c r="L353" s="26">
        <v>1</v>
      </c>
      <c r="M353" s="26">
        <v>2</v>
      </c>
      <c r="N353" s="26">
        <v>0</v>
      </c>
      <c r="O353" s="26">
        <v>0</v>
      </c>
      <c r="P353" s="69" t="e">
        <f t="shared" si="2"/>
        <v>#DIV/0!</v>
      </c>
      <c r="Q353" s="26">
        <v>0</v>
      </c>
      <c r="R353" s="81">
        <v>0.5</v>
      </c>
      <c r="S353" s="81">
        <v>0.33300000000000002</v>
      </c>
      <c r="T353" s="79">
        <v>0.33300000000000002</v>
      </c>
      <c r="U353">
        <v>2025</v>
      </c>
    </row>
  </sheetData>
  <autoFilter ref="A1:U353" xr:uid="{00000000-0001-0000-1200-000000000000}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204"/>
  <sheetViews>
    <sheetView workbookViewId="0">
      <pane ySplit="1" topLeftCell="A185" activePane="bottomLeft" state="frozen"/>
      <selection pane="bottomLeft" activeCell="K221" sqref="K221"/>
    </sheetView>
  </sheetViews>
  <sheetFormatPr defaultRowHeight="15" x14ac:dyDescent="0.25"/>
  <cols>
    <col min="1" max="1" width="18.28515625" bestFit="1" customWidth="1"/>
    <col min="2" max="2" width="10" bestFit="1" customWidth="1"/>
    <col min="3" max="3" width="21.5703125" bestFit="1" customWidth="1"/>
  </cols>
  <sheetData>
    <row r="1" spans="1:19" x14ac:dyDescent="0.25">
      <c r="A1" s="1" t="s">
        <v>322</v>
      </c>
      <c r="B1" s="1" t="s">
        <v>323</v>
      </c>
      <c r="C1" s="1" t="s">
        <v>241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82</v>
      </c>
      <c r="M1" t="s">
        <v>77</v>
      </c>
      <c r="N1" t="s">
        <v>57</v>
      </c>
      <c r="O1" t="s">
        <v>78</v>
      </c>
      <c r="P1" t="s">
        <v>79</v>
      </c>
      <c r="Q1" t="s">
        <v>80</v>
      </c>
      <c r="R1" t="s">
        <v>81</v>
      </c>
      <c r="S1" t="s">
        <v>340</v>
      </c>
    </row>
    <row r="2" spans="1:19" x14ac:dyDescent="0.25">
      <c r="A2" t="s">
        <v>8</v>
      </c>
      <c r="B2" t="s">
        <v>32</v>
      </c>
      <c r="C2" t="s">
        <v>304</v>
      </c>
      <c r="D2">
        <v>2</v>
      </c>
      <c r="E2">
        <v>7</v>
      </c>
      <c r="F2">
        <v>1</v>
      </c>
      <c r="G2">
        <v>2</v>
      </c>
      <c r="H2" s="72">
        <v>14.33</v>
      </c>
      <c r="I2">
        <v>0</v>
      </c>
      <c r="J2">
        <v>10</v>
      </c>
      <c r="K2">
        <v>19</v>
      </c>
      <c r="L2">
        <v>13</v>
      </c>
      <c r="M2" s="94">
        <v>6.3503140265177951</v>
      </c>
      <c r="N2">
        <v>8</v>
      </c>
      <c r="O2">
        <v>6</v>
      </c>
      <c r="P2">
        <v>9</v>
      </c>
      <c r="Q2">
        <v>57</v>
      </c>
      <c r="R2" s="95">
        <v>0.17543859649122806</v>
      </c>
      <c r="S2">
        <v>2017</v>
      </c>
    </row>
    <row r="3" spans="1:19" x14ac:dyDescent="0.25">
      <c r="A3" t="s">
        <v>9</v>
      </c>
      <c r="B3" t="s">
        <v>33</v>
      </c>
      <c r="C3" t="s">
        <v>285</v>
      </c>
      <c r="D3">
        <v>6</v>
      </c>
      <c r="E3">
        <v>12</v>
      </c>
      <c r="F3">
        <v>4</v>
      </c>
      <c r="G3">
        <v>1</v>
      </c>
      <c r="H3" s="72">
        <v>42.33</v>
      </c>
      <c r="I3">
        <v>3</v>
      </c>
      <c r="J3">
        <v>40</v>
      </c>
      <c r="K3">
        <v>22</v>
      </c>
      <c r="L3">
        <v>16</v>
      </c>
      <c r="M3" s="94">
        <v>2.6458776281596976</v>
      </c>
      <c r="N3">
        <v>20</v>
      </c>
      <c r="O3">
        <v>4</v>
      </c>
      <c r="P3">
        <v>46</v>
      </c>
      <c r="Q3">
        <v>172</v>
      </c>
      <c r="R3" s="95">
        <v>0.23255813953488372</v>
      </c>
      <c r="S3">
        <v>2017</v>
      </c>
    </row>
    <row r="4" spans="1:19" x14ac:dyDescent="0.25">
      <c r="A4" t="s">
        <v>21</v>
      </c>
      <c r="B4" t="s">
        <v>45</v>
      </c>
      <c r="C4" t="s">
        <v>298</v>
      </c>
      <c r="D4">
        <v>6</v>
      </c>
      <c r="E4">
        <v>11</v>
      </c>
      <c r="F4">
        <v>1</v>
      </c>
      <c r="G4">
        <v>2</v>
      </c>
      <c r="H4" s="72">
        <v>31</v>
      </c>
      <c r="I4">
        <v>0</v>
      </c>
      <c r="J4">
        <v>27</v>
      </c>
      <c r="K4">
        <v>28</v>
      </c>
      <c r="L4">
        <v>17</v>
      </c>
      <c r="M4" s="94">
        <v>3.8387096774193545</v>
      </c>
      <c r="N4">
        <v>31</v>
      </c>
      <c r="O4">
        <v>5</v>
      </c>
      <c r="P4">
        <v>21</v>
      </c>
      <c r="Q4">
        <v>120</v>
      </c>
      <c r="R4" s="95">
        <v>0.22500000000000001</v>
      </c>
      <c r="S4">
        <v>2017</v>
      </c>
    </row>
    <row r="5" spans="1:19" x14ac:dyDescent="0.25">
      <c r="A5" t="s">
        <v>23</v>
      </c>
      <c r="B5" t="s">
        <v>47</v>
      </c>
      <c r="C5" t="s">
        <v>306</v>
      </c>
      <c r="D5">
        <v>1</v>
      </c>
      <c r="E5">
        <v>4</v>
      </c>
      <c r="F5">
        <v>1</v>
      </c>
      <c r="G5">
        <v>0</v>
      </c>
      <c r="H5" s="72">
        <v>5.67</v>
      </c>
      <c r="I5">
        <v>0</v>
      </c>
      <c r="J5">
        <v>4</v>
      </c>
      <c r="K5">
        <v>4</v>
      </c>
      <c r="L5">
        <v>2</v>
      </c>
      <c r="M5" s="94">
        <v>2.4691358024691357</v>
      </c>
      <c r="N5">
        <v>4</v>
      </c>
      <c r="O5">
        <v>2</v>
      </c>
      <c r="P5">
        <v>7</v>
      </c>
      <c r="Q5">
        <v>22</v>
      </c>
      <c r="R5" s="95">
        <v>0.18181818181818182</v>
      </c>
      <c r="S5">
        <v>2017</v>
      </c>
    </row>
    <row r="6" spans="1:19" x14ac:dyDescent="0.25">
      <c r="A6" t="s">
        <v>14</v>
      </c>
      <c r="B6" t="s">
        <v>39</v>
      </c>
      <c r="C6" t="s">
        <v>308</v>
      </c>
      <c r="D6">
        <v>4</v>
      </c>
      <c r="E6">
        <v>15</v>
      </c>
      <c r="F6">
        <v>5</v>
      </c>
      <c r="G6">
        <v>1</v>
      </c>
      <c r="H6" s="72">
        <v>40.33</v>
      </c>
      <c r="I6">
        <v>1</v>
      </c>
      <c r="J6">
        <v>51</v>
      </c>
      <c r="K6">
        <v>29</v>
      </c>
      <c r="L6">
        <v>24</v>
      </c>
      <c r="M6" s="94">
        <v>4.1656335234316888</v>
      </c>
      <c r="N6">
        <v>10</v>
      </c>
      <c r="O6">
        <v>5</v>
      </c>
      <c r="P6">
        <v>19</v>
      </c>
      <c r="Q6">
        <v>173</v>
      </c>
      <c r="R6" s="95">
        <v>0.2947976878612717</v>
      </c>
      <c r="S6">
        <v>2017</v>
      </c>
    </row>
    <row r="7" spans="1:19" x14ac:dyDescent="0.25">
      <c r="A7" t="s">
        <v>0</v>
      </c>
      <c r="B7" t="s">
        <v>26</v>
      </c>
      <c r="C7" t="s">
        <v>275</v>
      </c>
      <c r="D7">
        <v>9</v>
      </c>
      <c r="E7">
        <v>10</v>
      </c>
      <c r="F7">
        <v>5</v>
      </c>
      <c r="G7">
        <v>3</v>
      </c>
      <c r="H7" s="72">
        <v>47.33</v>
      </c>
      <c r="I7">
        <v>1</v>
      </c>
      <c r="J7">
        <v>31</v>
      </c>
      <c r="K7">
        <v>17</v>
      </c>
      <c r="L7">
        <v>9</v>
      </c>
      <c r="M7" s="94">
        <v>1.3310796534967251</v>
      </c>
      <c r="N7">
        <v>21</v>
      </c>
      <c r="O7">
        <v>4</v>
      </c>
      <c r="P7">
        <v>68</v>
      </c>
      <c r="Q7">
        <v>167</v>
      </c>
      <c r="R7" s="95">
        <v>0.18562874251497005</v>
      </c>
      <c r="S7">
        <v>2017</v>
      </c>
    </row>
    <row r="8" spans="1:19" x14ac:dyDescent="0.25">
      <c r="A8" t="s">
        <v>12</v>
      </c>
      <c r="B8" t="s">
        <v>37</v>
      </c>
      <c r="C8" t="s">
        <v>297</v>
      </c>
      <c r="D8">
        <v>0</v>
      </c>
      <c r="E8">
        <v>2</v>
      </c>
      <c r="F8">
        <v>1</v>
      </c>
      <c r="G8">
        <v>0</v>
      </c>
      <c r="H8" s="72">
        <v>3</v>
      </c>
      <c r="I8">
        <v>0</v>
      </c>
      <c r="J8">
        <v>6</v>
      </c>
      <c r="K8">
        <v>3</v>
      </c>
      <c r="L8">
        <v>2</v>
      </c>
      <c r="M8" s="94">
        <v>4.6666666666666661</v>
      </c>
      <c r="N8">
        <v>0</v>
      </c>
      <c r="O8">
        <v>1</v>
      </c>
      <c r="P8">
        <v>1</v>
      </c>
      <c r="Q8">
        <v>17</v>
      </c>
      <c r="R8" s="95">
        <v>0.35294117647058826</v>
      </c>
      <c r="S8">
        <v>2017</v>
      </c>
    </row>
    <row r="9" spans="1:19" x14ac:dyDescent="0.25">
      <c r="A9" t="s">
        <v>7</v>
      </c>
      <c r="B9" t="s">
        <v>31</v>
      </c>
      <c r="C9" t="s">
        <v>312</v>
      </c>
      <c r="D9">
        <v>0</v>
      </c>
      <c r="E9">
        <v>16</v>
      </c>
      <c r="F9">
        <v>2</v>
      </c>
      <c r="G9">
        <v>1</v>
      </c>
      <c r="H9" s="72">
        <v>27.67</v>
      </c>
      <c r="I9">
        <v>6</v>
      </c>
      <c r="J9">
        <v>21</v>
      </c>
      <c r="K9">
        <v>16</v>
      </c>
      <c r="L9">
        <v>8</v>
      </c>
      <c r="M9" s="94">
        <v>2.0238525478857969</v>
      </c>
      <c r="N9">
        <v>17</v>
      </c>
      <c r="O9">
        <v>3</v>
      </c>
      <c r="P9">
        <v>32</v>
      </c>
      <c r="Q9">
        <v>104</v>
      </c>
      <c r="R9" s="95">
        <v>0.20192307692307693</v>
      </c>
      <c r="S9">
        <v>2017</v>
      </c>
    </row>
    <row r="10" spans="1:19" x14ac:dyDescent="0.25">
      <c r="A10" t="s">
        <v>48</v>
      </c>
      <c r="B10" t="s">
        <v>36</v>
      </c>
      <c r="C10" t="s">
        <v>292</v>
      </c>
      <c r="D10">
        <v>8</v>
      </c>
      <c r="E10">
        <v>10</v>
      </c>
      <c r="F10">
        <v>5</v>
      </c>
      <c r="G10">
        <v>1</v>
      </c>
      <c r="H10" s="72">
        <v>43.67</v>
      </c>
      <c r="I10">
        <v>0</v>
      </c>
      <c r="J10">
        <v>48</v>
      </c>
      <c r="K10">
        <v>23</v>
      </c>
      <c r="L10">
        <v>12</v>
      </c>
      <c r="M10" s="94">
        <v>1.9235172887565835</v>
      </c>
      <c r="N10">
        <v>14</v>
      </c>
      <c r="O10">
        <v>3</v>
      </c>
      <c r="P10">
        <v>22</v>
      </c>
      <c r="Q10">
        <v>183</v>
      </c>
      <c r="R10" s="95">
        <v>0.26229508196721313</v>
      </c>
      <c r="S10">
        <v>2017</v>
      </c>
    </row>
    <row r="11" spans="1:19" x14ac:dyDescent="0.25">
      <c r="A11" t="s">
        <v>1</v>
      </c>
      <c r="B11" t="s">
        <v>24</v>
      </c>
      <c r="C11" t="s">
        <v>293</v>
      </c>
      <c r="D11">
        <v>0</v>
      </c>
      <c r="E11">
        <v>1</v>
      </c>
      <c r="F11">
        <v>0</v>
      </c>
      <c r="G11">
        <v>0</v>
      </c>
      <c r="H11" s="72">
        <v>1.67</v>
      </c>
      <c r="I11">
        <v>0</v>
      </c>
      <c r="J11">
        <v>0</v>
      </c>
      <c r="K11">
        <v>1</v>
      </c>
      <c r="L11">
        <v>1</v>
      </c>
      <c r="M11" s="94">
        <v>4.1916167664670665</v>
      </c>
      <c r="N11">
        <v>2</v>
      </c>
      <c r="O11">
        <v>2</v>
      </c>
      <c r="P11">
        <v>1</v>
      </c>
      <c r="Q11">
        <v>4</v>
      </c>
      <c r="R11" s="95">
        <v>0</v>
      </c>
      <c r="S11">
        <v>2017</v>
      </c>
    </row>
    <row r="12" spans="1:19" x14ac:dyDescent="0.25">
      <c r="A12" t="s">
        <v>20</v>
      </c>
      <c r="B12" t="s">
        <v>44</v>
      </c>
      <c r="C12" t="s">
        <v>315</v>
      </c>
      <c r="D12">
        <v>1</v>
      </c>
      <c r="E12">
        <v>1</v>
      </c>
      <c r="F12">
        <v>1</v>
      </c>
      <c r="G12">
        <v>0</v>
      </c>
      <c r="H12" s="72">
        <v>5.67</v>
      </c>
      <c r="I12">
        <v>0</v>
      </c>
      <c r="J12">
        <v>14</v>
      </c>
      <c r="K12">
        <v>7</v>
      </c>
      <c r="L12">
        <v>7</v>
      </c>
      <c r="M12" s="94">
        <v>8.6419753086419746</v>
      </c>
      <c r="N12">
        <v>3</v>
      </c>
      <c r="O12">
        <v>0</v>
      </c>
      <c r="P12">
        <v>0</v>
      </c>
      <c r="Q12">
        <v>31</v>
      </c>
      <c r="R12" s="95">
        <v>0.45161290322580644</v>
      </c>
      <c r="S12">
        <v>2017</v>
      </c>
    </row>
    <row r="13" spans="1:19" x14ac:dyDescent="0.25">
      <c r="A13" t="s">
        <v>2</v>
      </c>
      <c r="B13" t="s">
        <v>25</v>
      </c>
      <c r="C13" t="s">
        <v>294</v>
      </c>
      <c r="D13">
        <v>0</v>
      </c>
      <c r="E13">
        <v>1</v>
      </c>
      <c r="F13">
        <v>0</v>
      </c>
      <c r="G13">
        <v>0</v>
      </c>
      <c r="H13" s="72">
        <v>0.67</v>
      </c>
      <c r="I13">
        <v>0</v>
      </c>
      <c r="J13">
        <v>1</v>
      </c>
      <c r="K13">
        <v>3</v>
      </c>
      <c r="L13">
        <v>3</v>
      </c>
      <c r="M13" s="94">
        <v>31.343283582089548</v>
      </c>
      <c r="N13">
        <v>4</v>
      </c>
      <c r="O13">
        <v>0</v>
      </c>
      <c r="P13">
        <v>2</v>
      </c>
      <c r="Q13">
        <v>3</v>
      </c>
      <c r="R13" s="95">
        <v>0.33333333333333331</v>
      </c>
      <c r="S13">
        <v>2017</v>
      </c>
    </row>
    <row r="14" spans="1:19" x14ac:dyDescent="0.25">
      <c r="A14" t="s">
        <v>18</v>
      </c>
      <c r="B14" t="s">
        <v>43</v>
      </c>
      <c r="C14" t="s">
        <v>299</v>
      </c>
      <c r="D14">
        <v>5</v>
      </c>
      <c r="E14">
        <v>7</v>
      </c>
      <c r="F14">
        <v>3</v>
      </c>
      <c r="G14">
        <v>1</v>
      </c>
      <c r="H14" s="72">
        <v>16.329999999999998</v>
      </c>
      <c r="I14">
        <v>0</v>
      </c>
      <c r="J14">
        <v>23</v>
      </c>
      <c r="K14">
        <v>22</v>
      </c>
      <c r="L14">
        <v>20</v>
      </c>
      <c r="M14" s="94">
        <v>8.5731781996325775</v>
      </c>
      <c r="N14">
        <v>17</v>
      </c>
      <c r="O14">
        <v>1</v>
      </c>
      <c r="P14">
        <v>15</v>
      </c>
      <c r="Q14">
        <v>72</v>
      </c>
      <c r="R14" s="95">
        <v>0.31944444444444442</v>
      </c>
      <c r="S14">
        <v>2017</v>
      </c>
    </row>
    <row r="15" spans="1:19" x14ac:dyDescent="0.25">
      <c r="A15" t="s">
        <v>9</v>
      </c>
      <c r="B15" t="s">
        <v>33</v>
      </c>
      <c r="C15" t="s">
        <v>285</v>
      </c>
      <c r="D15">
        <v>9</v>
      </c>
      <c r="E15">
        <v>11</v>
      </c>
      <c r="F15">
        <v>3</v>
      </c>
      <c r="G15">
        <v>3</v>
      </c>
      <c r="H15" s="72">
        <v>53.33</v>
      </c>
      <c r="I15">
        <v>0</v>
      </c>
      <c r="J15">
        <v>51</v>
      </c>
      <c r="K15">
        <v>21</v>
      </c>
      <c r="L15">
        <v>12</v>
      </c>
      <c r="M15">
        <v>1.5750984436527282</v>
      </c>
      <c r="N15">
        <v>16</v>
      </c>
      <c r="O15">
        <v>4</v>
      </c>
      <c r="P15">
        <v>50</v>
      </c>
      <c r="Q15">
        <v>208</v>
      </c>
      <c r="R15">
        <v>0.24519230769230768</v>
      </c>
      <c r="S15">
        <v>2016</v>
      </c>
    </row>
    <row r="16" spans="1:19" x14ac:dyDescent="0.25">
      <c r="A16" t="s">
        <v>95</v>
      </c>
      <c r="B16" t="s">
        <v>96</v>
      </c>
      <c r="C16" t="s">
        <v>271</v>
      </c>
      <c r="D16">
        <v>5</v>
      </c>
      <c r="E16">
        <v>16</v>
      </c>
      <c r="F16">
        <v>4</v>
      </c>
      <c r="G16">
        <v>4</v>
      </c>
      <c r="H16" s="72">
        <v>49.67</v>
      </c>
      <c r="I16">
        <v>2</v>
      </c>
      <c r="J16">
        <v>65</v>
      </c>
      <c r="K16">
        <v>37</v>
      </c>
      <c r="L16">
        <v>27</v>
      </c>
      <c r="M16">
        <v>3.805113750754983</v>
      </c>
      <c r="N16">
        <v>10</v>
      </c>
      <c r="O16">
        <v>5</v>
      </c>
      <c r="P16">
        <v>37</v>
      </c>
      <c r="Q16">
        <v>215</v>
      </c>
      <c r="R16">
        <v>0.30232558139534882</v>
      </c>
      <c r="S16">
        <v>2016</v>
      </c>
    </row>
    <row r="17" spans="1:19" x14ac:dyDescent="0.25">
      <c r="A17" t="s">
        <v>3</v>
      </c>
      <c r="B17" t="s">
        <v>27</v>
      </c>
      <c r="C17" t="s">
        <v>283</v>
      </c>
      <c r="D17">
        <v>7</v>
      </c>
      <c r="E17">
        <v>11</v>
      </c>
      <c r="F17">
        <v>2</v>
      </c>
      <c r="G17">
        <v>3</v>
      </c>
      <c r="H17" s="72">
        <v>44.33</v>
      </c>
      <c r="I17">
        <v>0</v>
      </c>
      <c r="J17">
        <v>51</v>
      </c>
      <c r="K17">
        <v>32</v>
      </c>
      <c r="L17">
        <v>24</v>
      </c>
      <c r="M17">
        <v>3.7897586284683058</v>
      </c>
      <c r="N17">
        <v>14</v>
      </c>
      <c r="O17">
        <v>3</v>
      </c>
      <c r="P17">
        <v>21</v>
      </c>
      <c r="Q17">
        <v>181</v>
      </c>
      <c r="R17">
        <v>0.28176795580110497</v>
      </c>
      <c r="S17">
        <v>2016</v>
      </c>
    </row>
    <row r="18" spans="1:19" x14ac:dyDescent="0.25">
      <c r="A18" t="s">
        <v>48</v>
      </c>
      <c r="B18" t="s">
        <v>36</v>
      </c>
      <c r="C18" t="s">
        <v>292</v>
      </c>
      <c r="D18">
        <v>3</v>
      </c>
      <c r="E18">
        <v>13</v>
      </c>
      <c r="F18">
        <v>1</v>
      </c>
      <c r="G18">
        <v>4</v>
      </c>
      <c r="H18" s="72">
        <v>35.67</v>
      </c>
      <c r="I18">
        <v>1</v>
      </c>
      <c r="J18">
        <v>47</v>
      </c>
      <c r="K18">
        <v>35</v>
      </c>
      <c r="L18">
        <v>23</v>
      </c>
      <c r="M18">
        <v>4.5135968601065324</v>
      </c>
      <c r="N18">
        <v>18</v>
      </c>
      <c r="O18">
        <v>1</v>
      </c>
      <c r="P18">
        <v>30</v>
      </c>
      <c r="Q18">
        <v>155</v>
      </c>
      <c r="R18">
        <v>0.3032258064516129</v>
      </c>
      <c r="S18">
        <v>2016</v>
      </c>
    </row>
    <row r="19" spans="1:19" x14ac:dyDescent="0.25">
      <c r="A19" t="s">
        <v>0</v>
      </c>
      <c r="B19" t="s">
        <v>26</v>
      </c>
      <c r="C19" t="s">
        <v>275</v>
      </c>
      <c r="D19">
        <v>7</v>
      </c>
      <c r="E19">
        <v>9</v>
      </c>
      <c r="F19">
        <v>3</v>
      </c>
      <c r="G19">
        <v>4</v>
      </c>
      <c r="H19" s="72">
        <v>34</v>
      </c>
      <c r="I19">
        <v>0</v>
      </c>
      <c r="J19">
        <v>31</v>
      </c>
      <c r="K19">
        <v>33</v>
      </c>
      <c r="L19">
        <v>22</v>
      </c>
      <c r="M19">
        <v>4.5294117647058822</v>
      </c>
      <c r="N19">
        <v>35</v>
      </c>
      <c r="O19">
        <v>3</v>
      </c>
      <c r="P19">
        <v>44</v>
      </c>
      <c r="Q19">
        <v>135</v>
      </c>
      <c r="R19">
        <v>0.22962962962962963</v>
      </c>
      <c r="S19">
        <v>2016</v>
      </c>
    </row>
    <row r="20" spans="1:19" x14ac:dyDescent="0.25">
      <c r="A20" t="s">
        <v>65</v>
      </c>
      <c r="B20" t="s">
        <v>66</v>
      </c>
      <c r="C20" t="s">
        <v>281</v>
      </c>
      <c r="D20">
        <v>7</v>
      </c>
      <c r="E20">
        <v>7</v>
      </c>
      <c r="F20">
        <v>4</v>
      </c>
      <c r="G20">
        <v>2</v>
      </c>
      <c r="H20" s="72">
        <v>24</v>
      </c>
      <c r="I20">
        <v>0</v>
      </c>
      <c r="J20">
        <v>38</v>
      </c>
      <c r="K20">
        <v>32</v>
      </c>
      <c r="L20">
        <v>23</v>
      </c>
      <c r="M20">
        <v>6.7083333333333339</v>
      </c>
      <c r="N20">
        <v>15</v>
      </c>
      <c r="O20">
        <v>5</v>
      </c>
      <c r="P20">
        <v>13</v>
      </c>
      <c r="Q20">
        <v>104</v>
      </c>
      <c r="R20">
        <v>0.36538461538461536</v>
      </c>
      <c r="S20">
        <v>2016</v>
      </c>
    </row>
    <row r="21" spans="1:19" x14ac:dyDescent="0.25">
      <c r="A21" t="s">
        <v>102</v>
      </c>
      <c r="B21" t="s">
        <v>108</v>
      </c>
      <c r="C21" t="s">
        <v>301</v>
      </c>
      <c r="D21">
        <v>1</v>
      </c>
      <c r="E21">
        <v>6</v>
      </c>
      <c r="F21">
        <v>1</v>
      </c>
      <c r="G21">
        <v>0</v>
      </c>
      <c r="H21" s="72">
        <v>11.67</v>
      </c>
      <c r="I21">
        <v>0</v>
      </c>
      <c r="J21">
        <v>11</v>
      </c>
      <c r="K21">
        <v>7</v>
      </c>
      <c r="L21">
        <v>4</v>
      </c>
      <c r="M21">
        <v>2.3993144815766922</v>
      </c>
      <c r="N21">
        <v>9</v>
      </c>
      <c r="O21">
        <v>1</v>
      </c>
      <c r="P21">
        <v>8</v>
      </c>
      <c r="Q21">
        <v>46</v>
      </c>
      <c r="R21">
        <v>0.2391304347826087</v>
      </c>
      <c r="S21">
        <v>2016</v>
      </c>
    </row>
    <row r="22" spans="1:19" x14ac:dyDescent="0.25">
      <c r="A22" t="s">
        <v>12</v>
      </c>
      <c r="B22" t="s">
        <v>37</v>
      </c>
      <c r="C22" t="s">
        <v>297</v>
      </c>
      <c r="D22">
        <v>0</v>
      </c>
      <c r="E22">
        <v>6</v>
      </c>
      <c r="F22">
        <v>0</v>
      </c>
      <c r="G22">
        <v>0</v>
      </c>
      <c r="H22" s="72">
        <v>8.67</v>
      </c>
      <c r="I22">
        <v>0</v>
      </c>
      <c r="J22">
        <v>12</v>
      </c>
      <c r="K22">
        <v>8</v>
      </c>
      <c r="L22">
        <v>7</v>
      </c>
      <c r="M22">
        <v>5.6516724336793542</v>
      </c>
      <c r="N22">
        <v>4</v>
      </c>
      <c r="O22">
        <v>0</v>
      </c>
      <c r="P22">
        <v>5</v>
      </c>
      <c r="Q22">
        <v>39</v>
      </c>
      <c r="R22">
        <v>0.30769230769230771</v>
      </c>
      <c r="S22">
        <v>2016</v>
      </c>
    </row>
    <row r="23" spans="1:19" x14ac:dyDescent="0.25">
      <c r="A23" t="s">
        <v>1</v>
      </c>
      <c r="B23" t="s">
        <v>24</v>
      </c>
      <c r="C23" t="s">
        <v>293</v>
      </c>
      <c r="D23">
        <v>0</v>
      </c>
      <c r="E23">
        <v>3</v>
      </c>
      <c r="F23">
        <v>0</v>
      </c>
      <c r="G23">
        <v>0</v>
      </c>
      <c r="H23" s="72">
        <v>3.67</v>
      </c>
      <c r="I23">
        <v>1</v>
      </c>
      <c r="J23">
        <v>6</v>
      </c>
      <c r="K23">
        <v>4</v>
      </c>
      <c r="L23">
        <v>3</v>
      </c>
      <c r="M23">
        <v>5.7220708446866482</v>
      </c>
      <c r="N23">
        <v>6</v>
      </c>
      <c r="O23">
        <v>0</v>
      </c>
      <c r="P23">
        <v>5</v>
      </c>
      <c r="Q23">
        <v>16</v>
      </c>
      <c r="R23">
        <v>0.375</v>
      </c>
      <c r="S23">
        <v>2016</v>
      </c>
    </row>
    <row r="24" spans="1:19" x14ac:dyDescent="0.25">
      <c r="A24" t="s">
        <v>21</v>
      </c>
      <c r="B24" t="s">
        <v>45</v>
      </c>
      <c r="C24" t="s">
        <v>298</v>
      </c>
      <c r="D24">
        <v>0</v>
      </c>
      <c r="E24">
        <v>2</v>
      </c>
      <c r="F24">
        <v>0</v>
      </c>
      <c r="G24">
        <v>0</v>
      </c>
      <c r="H24" s="72">
        <v>3.33</v>
      </c>
      <c r="I24">
        <v>0</v>
      </c>
      <c r="J24">
        <v>2</v>
      </c>
      <c r="K24">
        <v>2</v>
      </c>
      <c r="L24">
        <v>2</v>
      </c>
      <c r="M24">
        <v>4.2042042042042045</v>
      </c>
      <c r="N24">
        <v>0</v>
      </c>
      <c r="O24">
        <v>5</v>
      </c>
      <c r="P24">
        <v>1</v>
      </c>
      <c r="Q24">
        <v>12</v>
      </c>
      <c r="R24">
        <v>0.16666666666666666</v>
      </c>
      <c r="S24">
        <v>2016</v>
      </c>
    </row>
    <row r="25" spans="1:19" x14ac:dyDescent="0.25">
      <c r="A25" t="s">
        <v>100</v>
      </c>
      <c r="B25" t="s">
        <v>28</v>
      </c>
      <c r="C25" t="s">
        <v>300</v>
      </c>
      <c r="D25">
        <v>0</v>
      </c>
      <c r="E25">
        <v>3</v>
      </c>
      <c r="F25">
        <v>0</v>
      </c>
      <c r="G25">
        <v>0</v>
      </c>
      <c r="H25" s="72">
        <v>2.33</v>
      </c>
      <c r="I25">
        <v>0</v>
      </c>
      <c r="J25">
        <v>5</v>
      </c>
      <c r="K25">
        <v>4</v>
      </c>
      <c r="L25">
        <v>3</v>
      </c>
      <c r="M25">
        <v>9.0128755364806867</v>
      </c>
      <c r="N25">
        <v>0</v>
      </c>
      <c r="O25">
        <v>0</v>
      </c>
      <c r="P25">
        <v>1</v>
      </c>
      <c r="Q25">
        <v>12</v>
      </c>
      <c r="R25">
        <v>0.41666666666666669</v>
      </c>
      <c r="S25">
        <v>2016</v>
      </c>
    </row>
    <row r="26" spans="1:19" x14ac:dyDescent="0.25">
      <c r="A26" t="s">
        <v>18</v>
      </c>
      <c r="B26" t="s">
        <v>43</v>
      </c>
      <c r="C26" t="s">
        <v>299</v>
      </c>
      <c r="D26">
        <v>1</v>
      </c>
      <c r="E26">
        <v>1</v>
      </c>
      <c r="F26">
        <v>0</v>
      </c>
      <c r="G26">
        <v>1</v>
      </c>
      <c r="H26" s="72">
        <v>2</v>
      </c>
      <c r="I26">
        <v>0</v>
      </c>
      <c r="J26">
        <v>6</v>
      </c>
      <c r="K26">
        <v>7</v>
      </c>
      <c r="L26">
        <v>5</v>
      </c>
      <c r="M26">
        <v>17.5</v>
      </c>
      <c r="N26">
        <v>2</v>
      </c>
      <c r="O26">
        <v>0</v>
      </c>
      <c r="P26">
        <v>1</v>
      </c>
      <c r="Q26">
        <v>8</v>
      </c>
      <c r="R26">
        <v>0.75</v>
      </c>
      <c r="S26">
        <v>2016</v>
      </c>
    </row>
    <row r="27" spans="1:19" x14ac:dyDescent="0.25">
      <c r="A27" t="s">
        <v>2</v>
      </c>
      <c r="B27" t="s">
        <v>25</v>
      </c>
      <c r="C27" t="s">
        <v>294</v>
      </c>
      <c r="D27">
        <v>0</v>
      </c>
      <c r="E27">
        <v>2</v>
      </c>
      <c r="F27">
        <v>0</v>
      </c>
      <c r="G27">
        <v>0</v>
      </c>
      <c r="H27" s="72">
        <v>1.33</v>
      </c>
      <c r="I27">
        <v>0</v>
      </c>
      <c r="J27">
        <v>3</v>
      </c>
      <c r="K27">
        <v>3</v>
      </c>
      <c r="L27">
        <v>3</v>
      </c>
      <c r="M27">
        <v>15.789473684210527</v>
      </c>
      <c r="N27">
        <v>4</v>
      </c>
      <c r="O27">
        <v>1</v>
      </c>
      <c r="P27">
        <v>3</v>
      </c>
      <c r="Q27">
        <v>7</v>
      </c>
      <c r="R27">
        <v>0.42857142857142855</v>
      </c>
      <c r="S27">
        <v>2016</v>
      </c>
    </row>
    <row r="28" spans="1:19" x14ac:dyDescent="0.25">
      <c r="A28" t="s">
        <v>99</v>
      </c>
      <c r="B28" t="s">
        <v>106</v>
      </c>
      <c r="C28" t="s">
        <v>296</v>
      </c>
      <c r="D28">
        <v>0</v>
      </c>
      <c r="E28">
        <v>1</v>
      </c>
      <c r="F28">
        <v>0</v>
      </c>
      <c r="G28">
        <v>0</v>
      </c>
      <c r="H28" s="72">
        <v>1</v>
      </c>
      <c r="I28">
        <v>0</v>
      </c>
      <c r="J28">
        <v>2</v>
      </c>
      <c r="K28">
        <v>3</v>
      </c>
      <c r="L28">
        <v>0</v>
      </c>
      <c r="M28">
        <v>0</v>
      </c>
      <c r="N28">
        <v>1</v>
      </c>
      <c r="O28">
        <v>0</v>
      </c>
      <c r="P28">
        <v>0</v>
      </c>
      <c r="Q28">
        <v>6</v>
      </c>
      <c r="R28">
        <v>0.33333333333333331</v>
      </c>
      <c r="S28">
        <v>2016</v>
      </c>
    </row>
    <row r="29" spans="1:19" x14ac:dyDescent="0.25">
      <c r="A29" t="s">
        <v>103</v>
      </c>
      <c r="B29" t="s">
        <v>109</v>
      </c>
      <c r="C29" t="s">
        <v>302</v>
      </c>
      <c r="D29">
        <v>0</v>
      </c>
      <c r="E29">
        <v>1</v>
      </c>
      <c r="F29">
        <v>0</v>
      </c>
      <c r="G29">
        <v>0</v>
      </c>
      <c r="H29" s="72">
        <v>0.67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2016</v>
      </c>
    </row>
    <row r="30" spans="1:19" x14ac:dyDescent="0.25">
      <c r="A30" t="s">
        <v>115</v>
      </c>
      <c r="B30" t="s">
        <v>122</v>
      </c>
      <c r="C30" t="s">
        <v>278</v>
      </c>
      <c r="D30">
        <v>8</v>
      </c>
      <c r="E30">
        <v>13</v>
      </c>
      <c r="F30">
        <v>5</v>
      </c>
      <c r="G30">
        <v>3</v>
      </c>
      <c r="H30" s="72">
        <v>52.67</v>
      </c>
      <c r="I30">
        <v>0</v>
      </c>
      <c r="J30">
        <v>56</v>
      </c>
      <c r="K30">
        <v>26</v>
      </c>
      <c r="L30">
        <v>22</v>
      </c>
      <c r="M30">
        <v>2.9238655781279665</v>
      </c>
      <c r="N30">
        <v>21</v>
      </c>
      <c r="O30">
        <v>2</v>
      </c>
      <c r="P30">
        <v>32</v>
      </c>
      <c r="Q30">
        <v>208</v>
      </c>
      <c r="R30">
        <v>0.26923076923076922</v>
      </c>
      <c r="S30">
        <v>2015</v>
      </c>
    </row>
    <row r="31" spans="1:19" x14ac:dyDescent="0.25">
      <c r="A31" t="s">
        <v>9</v>
      </c>
      <c r="B31" t="s">
        <v>33</v>
      </c>
      <c r="C31" t="s">
        <v>285</v>
      </c>
      <c r="D31">
        <v>8</v>
      </c>
      <c r="E31">
        <v>14</v>
      </c>
      <c r="F31">
        <v>6</v>
      </c>
      <c r="G31">
        <v>1</v>
      </c>
      <c r="H31" s="72">
        <v>51.33</v>
      </c>
      <c r="I31">
        <v>1</v>
      </c>
      <c r="J31">
        <v>44</v>
      </c>
      <c r="K31">
        <v>20</v>
      </c>
      <c r="L31">
        <v>13</v>
      </c>
      <c r="M31">
        <v>1.7728423923631405</v>
      </c>
      <c r="N31">
        <v>23</v>
      </c>
      <c r="O31">
        <v>2</v>
      </c>
      <c r="P31">
        <v>48</v>
      </c>
      <c r="Q31">
        <v>194</v>
      </c>
      <c r="R31">
        <v>0.22680412371134021</v>
      </c>
      <c r="S31">
        <v>2015</v>
      </c>
    </row>
    <row r="32" spans="1:19" x14ac:dyDescent="0.25">
      <c r="A32" t="s">
        <v>3</v>
      </c>
      <c r="B32" t="s">
        <v>27</v>
      </c>
      <c r="C32" t="s">
        <v>283</v>
      </c>
      <c r="D32">
        <v>7</v>
      </c>
      <c r="E32">
        <v>7</v>
      </c>
      <c r="F32">
        <v>3</v>
      </c>
      <c r="G32">
        <v>3</v>
      </c>
      <c r="H32" s="72">
        <v>39.33</v>
      </c>
      <c r="I32">
        <v>0</v>
      </c>
      <c r="J32">
        <v>33</v>
      </c>
      <c r="K32">
        <v>21</v>
      </c>
      <c r="L32">
        <v>13</v>
      </c>
      <c r="M32">
        <v>2.3137554030002545</v>
      </c>
      <c r="N32">
        <v>15</v>
      </c>
      <c r="O32">
        <v>2</v>
      </c>
      <c r="P32">
        <v>20</v>
      </c>
      <c r="Q32">
        <v>148</v>
      </c>
      <c r="R32">
        <v>0.22297297297297297</v>
      </c>
      <c r="S32">
        <v>2015</v>
      </c>
    </row>
    <row r="33" spans="1:19" x14ac:dyDescent="0.25">
      <c r="A33" t="s">
        <v>112</v>
      </c>
      <c r="B33" t="s">
        <v>120</v>
      </c>
      <c r="C33" t="s">
        <v>279</v>
      </c>
      <c r="D33">
        <v>3</v>
      </c>
      <c r="E33">
        <v>15</v>
      </c>
      <c r="F33">
        <v>2</v>
      </c>
      <c r="G33">
        <v>1</v>
      </c>
      <c r="H33" s="72">
        <v>34.33</v>
      </c>
      <c r="I33">
        <v>0</v>
      </c>
      <c r="J33">
        <v>40</v>
      </c>
      <c r="K33">
        <v>18</v>
      </c>
      <c r="L33">
        <v>17</v>
      </c>
      <c r="M33">
        <v>3.4663559568890183</v>
      </c>
      <c r="N33">
        <v>13</v>
      </c>
      <c r="O33">
        <v>2</v>
      </c>
      <c r="P33">
        <v>19</v>
      </c>
      <c r="Q33">
        <v>138</v>
      </c>
      <c r="R33">
        <v>0.28985507246376813</v>
      </c>
      <c r="S33">
        <v>2015</v>
      </c>
    </row>
    <row r="34" spans="1:19" x14ac:dyDescent="0.25">
      <c r="A34" t="s">
        <v>0</v>
      </c>
      <c r="B34" t="s">
        <v>26</v>
      </c>
      <c r="C34" t="s">
        <v>275</v>
      </c>
      <c r="D34">
        <v>4</v>
      </c>
      <c r="E34">
        <v>8</v>
      </c>
      <c r="F34">
        <v>1</v>
      </c>
      <c r="G34">
        <v>2</v>
      </c>
      <c r="H34" s="72">
        <v>27.33</v>
      </c>
      <c r="I34">
        <v>0</v>
      </c>
      <c r="J34">
        <v>32</v>
      </c>
      <c r="K34">
        <v>17</v>
      </c>
      <c r="L34">
        <v>15</v>
      </c>
      <c r="M34">
        <v>3.8419319429198686</v>
      </c>
      <c r="N34">
        <v>7</v>
      </c>
      <c r="O34">
        <v>3</v>
      </c>
      <c r="P34">
        <v>19</v>
      </c>
      <c r="Q34">
        <v>109</v>
      </c>
      <c r="R34">
        <v>0.29357798165137616</v>
      </c>
      <c r="S34">
        <v>2015</v>
      </c>
    </row>
    <row r="35" spans="1:19" x14ac:dyDescent="0.25">
      <c r="A35" t="s">
        <v>95</v>
      </c>
      <c r="B35" t="s">
        <v>96</v>
      </c>
      <c r="C35" t="s">
        <v>271</v>
      </c>
      <c r="D35">
        <v>4</v>
      </c>
      <c r="E35">
        <v>7</v>
      </c>
      <c r="F35">
        <v>0</v>
      </c>
      <c r="G35">
        <v>3</v>
      </c>
      <c r="H35" s="72">
        <v>25.33</v>
      </c>
      <c r="I35">
        <v>0</v>
      </c>
      <c r="J35">
        <v>31</v>
      </c>
      <c r="K35">
        <v>21</v>
      </c>
      <c r="L35">
        <v>15</v>
      </c>
      <c r="M35">
        <v>4.145282273983419</v>
      </c>
      <c r="N35">
        <v>15</v>
      </c>
      <c r="O35">
        <v>2</v>
      </c>
      <c r="P35">
        <v>14</v>
      </c>
      <c r="Q35">
        <v>104</v>
      </c>
      <c r="R35">
        <v>0.29807692307692307</v>
      </c>
      <c r="S35">
        <v>2015</v>
      </c>
    </row>
    <row r="36" spans="1:19" x14ac:dyDescent="0.25">
      <c r="A36" t="s">
        <v>111</v>
      </c>
      <c r="B36" t="s">
        <v>105</v>
      </c>
      <c r="C36" t="s">
        <v>272</v>
      </c>
      <c r="D36">
        <v>0</v>
      </c>
      <c r="E36">
        <v>11</v>
      </c>
      <c r="F36">
        <v>3</v>
      </c>
      <c r="G36">
        <v>2</v>
      </c>
      <c r="H36" s="72">
        <v>22.67</v>
      </c>
      <c r="I36">
        <v>3</v>
      </c>
      <c r="J36">
        <v>12</v>
      </c>
      <c r="K36">
        <v>12</v>
      </c>
      <c r="L36">
        <v>11</v>
      </c>
      <c r="M36">
        <v>3.396559329510366</v>
      </c>
      <c r="N36">
        <v>13</v>
      </c>
      <c r="O36">
        <v>8</v>
      </c>
      <c r="P36">
        <v>30</v>
      </c>
      <c r="Q36">
        <v>77</v>
      </c>
      <c r="R36">
        <v>0.15584415584415584</v>
      </c>
      <c r="S36">
        <v>2015</v>
      </c>
    </row>
    <row r="37" spans="1:19" x14ac:dyDescent="0.25">
      <c r="A37" t="s">
        <v>65</v>
      </c>
      <c r="B37" t="s">
        <v>66</v>
      </c>
      <c r="C37" t="s">
        <v>281</v>
      </c>
      <c r="D37">
        <v>4</v>
      </c>
      <c r="E37">
        <v>5</v>
      </c>
      <c r="F37">
        <v>1</v>
      </c>
      <c r="G37">
        <v>2</v>
      </c>
      <c r="H37" s="72">
        <v>19.329999999999998</v>
      </c>
      <c r="I37">
        <v>0</v>
      </c>
      <c r="J37">
        <v>27</v>
      </c>
      <c r="K37">
        <v>16</v>
      </c>
      <c r="L37">
        <v>15</v>
      </c>
      <c r="M37">
        <v>5.4319710294878432</v>
      </c>
      <c r="N37">
        <v>4</v>
      </c>
      <c r="O37">
        <v>1</v>
      </c>
      <c r="P37">
        <v>15</v>
      </c>
      <c r="Q37">
        <v>87</v>
      </c>
      <c r="R37">
        <v>0.31034482758620691</v>
      </c>
      <c r="S37">
        <v>2015</v>
      </c>
    </row>
    <row r="38" spans="1:19" x14ac:dyDescent="0.25">
      <c r="A38" t="s">
        <v>113</v>
      </c>
      <c r="B38" t="s">
        <v>47</v>
      </c>
      <c r="C38" t="s">
        <v>267</v>
      </c>
      <c r="D38">
        <v>0</v>
      </c>
      <c r="E38">
        <v>6</v>
      </c>
      <c r="F38">
        <v>0</v>
      </c>
      <c r="G38">
        <v>0</v>
      </c>
      <c r="H38" s="72">
        <v>4.67</v>
      </c>
      <c r="I38">
        <v>0</v>
      </c>
      <c r="J38">
        <v>6</v>
      </c>
      <c r="K38">
        <v>7</v>
      </c>
      <c r="L38">
        <v>2</v>
      </c>
      <c r="M38">
        <v>2.9978586723768736</v>
      </c>
      <c r="N38">
        <v>5</v>
      </c>
      <c r="O38">
        <v>1</v>
      </c>
      <c r="P38">
        <v>5</v>
      </c>
      <c r="Q38">
        <v>21</v>
      </c>
      <c r="R38">
        <v>0.2857142857142857</v>
      </c>
      <c r="S38">
        <v>2015</v>
      </c>
    </row>
    <row r="39" spans="1:19" x14ac:dyDescent="0.25">
      <c r="A39" t="s">
        <v>48</v>
      </c>
      <c r="B39" t="s">
        <v>36</v>
      </c>
      <c r="C39" t="s">
        <v>292</v>
      </c>
      <c r="D39">
        <v>1</v>
      </c>
      <c r="E39">
        <v>1</v>
      </c>
      <c r="F39">
        <v>0</v>
      </c>
      <c r="G39">
        <v>1</v>
      </c>
      <c r="H39" s="72">
        <v>3</v>
      </c>
      <c r="I39">
        <v>0</v>
      </c>
      <c r="J39">
        <v>6</v>
      </c>
      <c r="K39">
        <v>5</v>
      </c>
      <c r="L39">
        <v>5</v>
      </c>
      <c r="M39">
        <v>11.666666666666668</v>
      </c>
      <c r="N39">
        <v>2</v>
      </c>
      <c r="O39">
        <v>0</v>
      </c>
      <c r="P39">
        <v>0</v>
      </c>
      <c r="Q39">
        <v>14</v>
      </c>
      <c r="R39">
        <v>0.42857142857142855</v>
      </c>
      <c r="S39">
        <v>2015</v>
      </c>
    </row>
    <row r="40" spans="1:19" x14ac:dyDescent="0.25">
      <c r="A40" t="s">
        <v>117</v>
      </c>
      <c r="B40" t="s">
        <v>104</v>
      </c>
      <c r="C40" t="s">
        <v>291</v>
      </c>
      <c r="D40">
        <v>1</v>
      </c>
      <c r="E40">
        <v>1</v>
      </c>
      <c r="F40">
        <v>0</v>
      </c>
      <c r="G40">
        <v>0</v>
      </c>
      <c r="H40" s="72">
        <v>2.33</v>
      </c>
      <c r="I40">
        <v>0</v>
      </c>
      <c r="J40">
        <v>4</v>
      </c>
      <c r="K40">
        <v>4</v>
      </c>
      <c r="L40">
        <v>1</v>
      </c>
      <c r="M40">
        <v>3.0042918454935625</v>
      </c>
      <c r="N40">
        <v>3</v>
      </c>
      <c r="O40">
        <v>0</v>
      </c>
      <c r="P40">
        <v>1</v>
      </c>
      <c r="Q40">
        <v>14</v>
      </c>
      <c r="R40">
        <v>0.2857142857142857</v>
      </c>
      <c r="S40">
        <v>2015</v>
      </c>
    </row>
    <row r="41" spans="1:19" x14ac:dyDescent="0.25">
      <c r="A41" t="s">
        <v>95</v>
      </c>
      <c r="B41" t="s">
        <v>96</v>
      </c>
      <c r="C41" t="s">
        <v>271</v>
      </c>
      <c r="D41">
        <v>8</v>
      </c>
      <c r="E41">
        <v>2</v>
      </c>
      <c r="F41">
        <v>2</v>
      </c>
      <c r="G41">
        <v>6</v>
      </c>
      <c r="H41" s="72">
        <v>49</v>
      </c>
      <c r="I41">
        <v>0</v>
      </c>
      <c r="J41">
        <v>67</v>
      </c>
      <c r="K41">
        <v>42</v>
      </c>
      <c r="L41">
        <v>30</v>
      </c>
      <c r="M41">
        <v>4.2857142857142856</v>
      </c>
      <c r="N41">
        <v>17</v>
      </c>
      <c r="O41">
        <v>3</v>
      </c>
      <c r="P41">
        <v>29</v>
      </c>
      <c r="Q41">
        <v>215</v>
      </c>
      <c r="R41">
        <v>0.3116279069767442</v>
      </c>
      <c r="S41">
        <v>2014</v>
      </c>
    </row>
    <row r="42" spans="1:19" x14ac:dyDescent="0.25">
      <c r="A42" t="s">
        <v>115</v>
      </c>
      <c r="B42" t="s">
        <v>122</v>
      </c>
      <c r="C42" t="s">
        <v>278</v>
      </c>
      <c r="D42">
        <v>6</v>
      </c>
      <c r="E42">
        <v>6</v>
      </c>
      <c r="F42">
        <v>2</v>
      </c>
      <c r="G42">
        <v>4</v>
      </c>
      <c r="H42" s="72">
        <v>45.33</v>
      </c>
      <c r="I42">
        <v>1</v>
      </c>
      <c r="J42">
        <v>47</v>
      </c>
      <c r="K42">
        <v>30</v>
      </c>
      <c r="L42">
        <v>24</v>
      </c>
      <c r="M42">
        <v>3.7061548643282594</v>
      </c>
      <c r="N42">
        <v>21</v>
      </c>
      <c r="O42">
        <v>5</v>
      </c>
      <c r="P42">
        <v>32</v>
      </c>
      <c r="Q42">
        <v>178</v>
      </c>
      <c r="R42">
        <v>0.2640449438202247</v>
      </c>
      <c r="S42">
        <v>2014</v>
      </c>
    </row>
    <row r="43" spans="1:19" x14ac:dyDescent="0.25">
      <c r="A43" t="s">
        <v>123</v>
      </c>
      <c r="B43" t="s">
        <v>109</v>
      </c>
      <c r="C43" t="s">
        <v>262</v>
      </c>
      <c r="D43">
        <v>8</v>
      </c>
      <c r="E43">
        <v>1</v>
      </c>
      <c r="F43">
        <v>0</v>
      </c>
      <c r="G43">
        <v>7</v>
      </c>
      <c r="H43" s="72">
        <v>41.33</v>
      </c>
      <c r="I43">
        <v>0</v>
      </c>
      <c r="J43">
        <v>50</v>
      </c>
      <c r="K43">
        <v>44</v>
      </c>
      <c r="L43">
        <v>28</v>
      </c>
      <c r="M43">
        <v>4.7423179288652317</v>
      </c>
      <c r="N43">
        <v>29</v>
      </c>
      <c r="O43">
        <v>6</v>
      </c>
      <c r="P43">
        <v>32</v>
      </c>
      <c r="Q43">
        <v>176</v>
      </c>
      <c r="R43">
        <v>0.28409090909090912</v>
      </c>
      <c r="S43">
        <v>2014</v>
      </c>
    </row>
    <row r="44" spans="1:19" x14ac:dyDescent="0.25">
      <c r="A44" t="s">
        <v>125</v>
      </c>
      <c r="B44" t="s">
        <v>131</v>
      </c>
      <c r="C44" t="s">
        <v>266</v>
      </c>
      <c r="D44">
        <v>8</v>
      </c>
      <c r="E44">
        <v>0</v>
      </c>
      <c r="F44">
        <v>3</v>
      </c>
      <c r="G44">
        <v>5</v>
      </c>
      <c r="H44" s="72">
        <v>34</v>
      </c>
      <c r="I44">
        <v>0</v>
      </c>
      <c r="J44">
        <v>17</v>
      </c>
      <c r="K44">
        <v>21</v>
      </c>
      <c r="L44">
        <v>10</v>
      </c>
      <c r="M44">
        <v>2.0588235294117649</v>
      </c>
      <c r="N44">
        <v>36</v>
      </c>
      <c r="O44">
        <v>5</v>
      </c>
      <c r="P44">
        <v>65</v>
      </c>
      <c r="Q44">
        <v>119</v>
      </c>
      <c r="R44">
        <v>0.14285714285714285</v>
      </c>
      <c r="S44">
        <v>2014</v>
      </c>
    </row>
    <row r="45" spans="1:19" x14ac:dyDescent="0.25">
      <c r="A45" t="s">
        <v>126</v>
      </c>
      <c r="B45" t="s">
        <v>129</v>
      </c>
      <c r="C45" t="s">
        <v>276</v>
      </c>
      <c r="D45">
        <v>3</v>
      </c>
      <c r="E45">
        <v>8</v>
      </c>
      <c r="F45">
        <v>1</v>
      </c>
      <c r="G45">
        <v>2</v>
      </c>
      <c r="H45" s="72">
        <v>24.33</v>
      </c>
      <c r="I45">
        <v>1</v>
      </c>
      <c r="J45">
        <v>24</v>
      </c>
      <c r="K45">
        <v>25</v>
      </c>
      <c r="L45">
        <v>19</v>
      </c>
      <c r="M45">
        <v>5.466502260583642</v>
      </c>
      <c r="N45">
        <v>24</v>
      </c>
      <c r="O45">
        <v>5</v>
      </c>
      <c r="P45">
        <v>17</v>
      </c>
      <c r="Q45">
        <v>100</v>
      </c>
      <c r="R45">
        <v>0.24</v>
      </c>
      <c r="S45">
        <v>2014</v>
      </c>
    </row>
    <row r="46" spans="1:19" x14ac:dyDescent="0.25">
      <c r="A46" t="s">
        <v>111</v>
      </c>
      <c r="B46" t="s">
        <v>105</v>
      </c>
      <c r="C46" t="s">
        <v>272</v>
      </c>
      <c r="D46">
        <v>2</v>
      </c>
      <c r="E46">
        <v>9</v>
      </c>
      <c r="F46">
        <v>2</v>
      </c>
      <c r="G46">
        <v>1</v>
      </c>
      <c r="H46" s="72">
        <v>22.67</v>
      </c>
      <c r="I46">
        <v>0</v>
      </c>
      <c r="J46">
        <v>31</v>
      </c>
      <c r="K46">
        <v>29</v>
      </c>
      <c r="L46">
        <v>21</v>
      </c>
      <c r="M46">
        <v>6.484340538156153</v>
      </c>
      <c r="N46">
        <v>13</v>
      </c>
      <c r="O46">
        <v>4</v>
      </c>
      <c r="P46">
        <v>20</v>
      </c>
      <c r="Q46">
        <v>91</v>
      </c>
      <c r="R46">
        <v>0.34065934065934067</v>
      </c>
      <c r="S46">
        <v>2014</v>
      </c>
    </row>
    <row r="47" spans="1:19" x14ac:dyDescent="0.25">
      <c r="A47" t="s">
        <v>127</v>
      </c>
      <c r="B47" t="s">
        <v>130</v>
      </c>
      <c r="C47" t="s">
        <v>269</v>
      </c>
      <c r="D47">
        <v>5</v>
      </c>
      <c r="E47">
        <v>2</v>
      </c>
      <c r="F47">
        <v>1</v>
      </c>
      <c r="G47">
        <v>2</v>
      </c>
      <c r="H47" s="72">
        <v>14.33</v>
      </c>
      <c r="I47">
        <v>0</v>
      </c>
      <c r="J47">
        <v>29</v>
      </c>
      <c r="K47">
        <v>22</v>
      </c>
      <c r="L47">
        <v>21</v>
      </c>
      <c r="M47">
        <v>10.258199581297976</v>
      </c>
      <c r="N47">
        <v>13</v>
      </c>
      <c r="O47">
        <v>1</v>
      </c>
      <c r="P47">
        <v>3</v>
      </c>
      <c r="Q47">
        <v>72</v>
      </c>
      <c r="R47">
        <v>0.40277777777777779</v>
      </c>
      <c r="S47">
        <v>2014</v>
      </c>
    </row>
    <row r="48" spans="1:19" x14ac:dyDescent="0.25">
      <c r="A48" t="s">
        <v>0</v>
      </c>
      <c r="B48" t="s">
        <v>26</v>
      </c>
      <c r="C48" t="s">
        <v>275</v>
      </c>
      <c r="D48">
        <v>1</v>
      </c>
      <c r="E48">
        <v>3</v>
      </c>
      <c r="F48">
        <v>1</v>
      </c>
      <c r="G48">
        <v>2</v>
      </c>
      <c r="H48" s="72">
        <v>11.67</v>
      </c>
      <c r="I48">
        <v>0</v>
      </c>
      <c r="J48">
        <v>13</v>
      </c>
      <c r="K48">
        <v>10</v>
      </c>
      <c r="L48">
        <v>4</v>
      </c>
      <c r="M48">
        <v>2.3993144815766922</v>
      </c>
      <c r="N48">
        <v>2</v>
      </c>
      <c r="O48">
        <v>0</v>
      </c>
      <c r="P48">
        <v>9</v>
      </c>
      <c r="Q48">
        <v>49</v>
      </c>
      <c r="R48">
        <v>0.26530612244897961</v>
      </c>
      <c r="S48">
        <v>2014</v>
      </c>
    </row>
    <row r="49" spans="1:19" x14ac:dyDescent="0.25">
      <c r="A49" t="s">
        <v>113</v>
      </c>
      <c r="B49" t="s">
        <v>47</v>
      </c>
      <c r="C49" t="s">
        <v>267</v>
      </c>
      <c r="D49">
        <v>0</v>
      </c>
      <c r="E49">
        <v>4</v>
      </c>
      <c r="F49">
        <v>0</v>
      </c>
      <c r="G49">
        <v>0</v>
      </c>
      <c r="H49" s="72">
        <v>10.33</v>
      </c>
      <c r="I49">
        <v>0</v>
      </c>
      <c r="J49">
        <v>13</v>
      </c>
      <c r="K49">
        <v>13</v>
      </c>
      <c r="L49">
        <v>10</v>
      </c>
      <c r="M49">
        <v>6.7763794772507264</v>
      </c>
      <c r="N49">
        <v>7</v>
      </c>
      <c r="O49">
        <v>1</v>
      </c>
      <c r="P49">
        <v>5</v>
      </c>
      <c r="Q49">
        <v>46</v>
      </c>
      <c r="R49">
        <v>0.28260869565217389</v>
      </c>
      <c r="S49">
        <v>2014</v>
      </c>
    </row>
    <row r="50" spans="1:19" x14ac:dyDescent="0.25">
      <c r="A50" t="s">
        <v>112</v>
      </c>
      <c r="B50" t="s">
        <v>120</v>
      </c>
      <c r="C50" t="s">
        <v>279</v>
      </c>
      <c r="D50">
        <v>0</v>
      </c>
      <c r="E50">
        <v>3</v>
      </c>
      <c r="F50">
        <v>0</v>
      </c>
      <c r="G50">
        <v>0</v>
      </c>
      <c r="H50" s="72">
        <v>6.67</v>
      </c>
      <c r="I50">
        <v>0</v>
      </c>
      <c r="J50">
        <v>10</v>
      </c>
      <c r="K50">
        <v>3</v>
      </c>
      <c r="L50">
        <v>2</v>
      </c>
      <c r="M50">
        <v>2.0989505247376314</v>
      </c>
      <c r="N50">
        <v>1</v>
      </c>
      <c r="O50">
        <v>2</v>
      </c>
      <c r="P50">
        <v>1</v>
      </c>
      <c r="Q50">
        <v>29</v>
      </c>
      <c r="R50">
        <v>0.34482758620689657</v>
      </c>
      <c r="S50">
        <v>2014</v>
      </c>
    </row>
    <row r="51" spans="1:19" x14ac:dyDescent="0.25">
      <c r="A51" t="s">
        <v>94</v>
      </c>
      <c r="B51" t="s">
        <v>28</v>
      </c>
      <c r="C51" t="s">
        <v>277</v>
      </c>
      <c r="D51">
        <v>0</v>
      </c>
      <c r="E51">
        <v>2</v>
      </c>
      <c r="F51">
        <v>0</v>
      </c>
      <c r="G51">
        <v>0</v>
      </c>
      <c r="H51" s="72">
        <v>2</v>
      </c>
      <c r="I51">
        <v>0</v>
      </c>
      <c r="J51">
        <v>5</v>
      </c>
      <c r="K51">
        <v>4</v>
      </c>
      <c r="L51">
        <v>4</v>
      </c>
      <c r="M51">
        <v>14</v>
      </c>
      <c r="N51">
        <v>3</v>
      </c>
      <c r="O51">
        <v>0</v>
      </c>
      <c r="P51">
        <v>1</v>
      </c>
      <c r="Q51">
        <v>11</v>
      </c>
      <c r="R51">
        <v>0.45454545454545453</v>
      </c>
      <c r="S51">
        <v>2014</v>
      </c>
    </row>
    <row r="52" spans="1:19" x14ac:dyDescent="0.25">
      <c r="A52" t="s">
        <v>136</v>
      </c>
      <c r="B52" t="s">
        <v>148</v>
      </c>
      <c r="C52" t="str">
        <f t="shared" ref="C52:C63" si="0">+A52&amp;", "&amp;B52</f>
        <v>Stika, Tyler</v>
      </c>
      <c r="D52">
        <v>8</v>
      </c>
      <c r="E52">
        <v>7</v>
      </c>
      <c r="F52">
        <v>6</v>
      </c>
      <c r="G52">
        <v>3</v>
      </c>
      <c r="H52" s="72">
        <v>53.67</v>
      </c>
      <c r="I52">
        <v>1</v>
      </c>
      <c r="J52">
        <v>62</v>
      </c>
      <c r="K52">
        <v>33</v>
      </c>
      <c r="L52">
        <v>30</v>
      </c>
      <c r="M52" s="94">
        <f>(L52/H52)*7</f>
        <v>3.9128004471771942</v>
      </c>
      <c r="N52">
        <v>13</v>
      </c>
      <c r="O52">
        <v>4</v>
      </c>
      <c r="P52">
        <v>38</v>
      </c>
      <c r="Q52">
        <v>235</v>
      </c>
      <c r="R52" s="95">
        <f>J52/Q52</f>
        <v>0.26382978723404255</v>
      </c>
      <c r="S52">
        <v>2013</v>
      </c>
    </row>
    <row r="53" spans="1:19" x14ac:dyDescent="0.25">
      <c r="A53" t="s">
        <v>133</v>
      </c>
      <c r="B53" t="s">
        <v>146</v>
      </c>
      <c r="C53" t="str">
        <f t="shared" si="0"/>
        <v>Wieland, Mitch</v>
      </c>
      <c r="D53">
        <v>4</v>
      </c>
      <c r="E53">
        <v>8</v>
      </c>
      <c r="F53">
        <v>2</v>
      </c>
      <c r="G53">
        <v>2</v>
      </c>
      <c r="H53" s="72">
        <v>36.67</v>
      </c>
      <c r="I53">
        <v>0</v>
      </c>
      <c r="J53">
        <v>38</v>
      </c>
      <c r="K53">
        <v>26</v>
      </c>
      <c r="L53">
        <v>21</v>
      </c>
      <c r="M53" s="94">
        <f t="shared" ref="M53:M63" si="1">(L53/H53)*7</f>
        <v>4.0087264794109627</v>
      </c>
      <c r="N53">
        <v>30</v>
      </c>
      <c r="O53">
        <v>5</v>
      </c>
      <c r="P53">
        <v>20</v>
      </c>
      <c r="Q53">
        <v>188</v>
      </c>
      <c r="R53" s="95">
        <f t="shared" ref="R53:R63" si="2">J53/Q53</f>
        <v>0.20212765957446807</v>
      </c>
      <c r="S53">
        <v>2013</v>
      </c>
    </row>
    <row r="54" spans="1:19" x14ac:dyDescent="0.25">
      <c r="A54" t="s">
        <v>140</v>
      </c>
      <c r="B54" t="s">
        <v>150</v>
      </c>
      <c r="C54" t="str">
        <f t="shared" si="0"/>
        <v>Kenney, Eric</v>
      </c>
      <c r="D54">
        <v>8</v>
      </c>
      <c r="E54">
        <v>0</v>
      </c>
      <c r="F54">
        <v>3</v>
      </c>
      <c r="G54">
        <v>3</v>
      </c>
      <c r="H54" s="72">
        <v>36.33</v>
      </c>
      <c r="I54">
        <v>0</v>
      </c>
      <c r="J54">
        <v>41</v>
      </c>
      <c r="K54">
        <v>22</v>
      </c>
      <c r="L54">
        <v>21</v>
      </c>
      <c r="M54" s="94">
        <f t="shared" si="1"/>
        <v>4.0462427745664744</v>
      </c>
      <c r="N54">
        <v>26</v>
      </c>
      <c r="O54">
        <v>3</v>
      </c>
      <c r="P54">
        <v>33</v>
      </c>
      <c r="Q54">
        <v>170</v>
      </c>
      <c r="R54" s="95">
        <f t="shared" si="2"/>
        <v>0.2411764705882353</v>
      </c>
      <c r="S54">
        <v>2013</v>
      </c>
    </row>
    <row r="55" spans="1:19" x14ac:dyDescent="0.25">
      <c r="A55" t="s">
        <v>134</v>
      </c>
      <c r="B55" t="s">
        <v>42</v>
      </c>
      <c r="C55" t="str">
        <f t="shared" si="0"/>
        <v>Mrstik, Sam</v>
      </c>
      <c r="D55">
        <v>5</v>
      </c>
      <c r="E55">
        <v>6</v>
      </c>
      <c r="F55">
        <v>1</v>
      </c>
      <c r="G55">
        <v>3</v>
      </c>
      <c r="H55" s="72">
        <v>29</v>
      </c>
      <c r="I55">
        <v>1</v>
      </c>
      <c r="J55">
        <v>25</v>
      </c>
      <c r="K55">
        <v>20</v>
      </c>
      <c r="L55">
        <v>17</v>
      </c>
      <c r="M55" s="94">
        <f t="shared" si="1"/>
        <v>4.1034482758620685</v>
      </c>
      <c r="N55">
        <v>24</v>
      </c>
      <c r="O55">
        <v>9</v>
      </c>
      <c r="P55">
        <v>19</v>
      </c>
      <c r="Q55">
        <v>143</v>
      </c>
      <c r="R55" s="95">
        <f t="shared" si="2"/>
        <v>0.17482517482517482</v>
      </c>
      <c r="S55">
        <v>2013</v>
      </c>
    </row>
    <row r="56" spans="1:19" x14ac:dyDescent="0.25">
      <c r="A56" t="s">
        <v>135</v>
      </c>
      <c r="B56" t="s">
        <v>147</v>
      </c>
      <c r="C56" t="str">
        <f t="shared" si="0"/>
        <v>Crosby, Josh</v>
      </c>
      <c r="D56">
        <v>0</v>
      </c>
      <c r="E56">
        <v>15</v>
      </c>
      <c r="F56">
        <v>1</v>
      </c>
      <c r="G56">
        <v>0</v>
      </c>
      <c r="H56" s="72">
        <v>23.67</v>
      </c>
      <c r="I56">
        <v>1</v>
      </c>
      <c r="J56">
        <v>16</v>
      </c>
      <c r="K56">
        <v>9</v>
      </c>
      <c r="L56">
        <v>7</v>
      </c>
      <c r="M56" s="94">
        <f t="shared" si="1"/>
        <v>2.0701309674693702</v>
      </c>
      <c r="N56">
        <v>11</v>
      </c>
      <c r="O56">
        <v>4</v>
      </c>
      <c r="P56">
        <v>19</v>
      </c>
      <c r="Q56">
        <v>102</v>
      </c>
      <c r="R56" s="95">
        <f t="shared" si="2"/>
        <v>0.15686274509803921</v>
      </c>
      <c r="S56">
        <v>2013</v>
      </c>
    </row>
    <row r="57" spans="1:19" x14ac:dyDescent="0.25">
      <c r="A57" t="s">
        <v>123</v>
      </c>
      <c r="B57" t="s">
        <v>109</v>
      </c>
      <c r="C57" t="str">
        <f t="shared" si="0"/>
        <v>Haring, Michael</v>
      </c>
      <c r="D57">
        <v>5</v>
      </c>
      <c r="E57">
        <v>3</v>
      </c>
      <c r="F57">
        <v>1</v>
      </c>
      <c r="G57">
        <v>3</v>
      </c>
      <c r="H57" s="72">
        <v>22.67</v>
      </c>
      <c r="I57">
        <v>0</v>
      </c>
      <c r="J57">
        <v>25</v>
      </c>
      <c r="K57">
        <v>29</v>
      </c>
      <c r="L57">
        <v>26</v>
      </c>
      <c r="M57" s="94">
        <f t="shared" si="1"/>
        <v>8.0282311424790471</v>
      </c>
      <c r="N57">
        <v>35</v>
      </c>
      <c r="O57">
        <v>6</v>
      </c>
      <c r="P57">
        <v>22</v>
      </c>
      <c r="Q57">
        <v>124</v>
      </c>
      <c r="R57" s="95">
        <f t="shared" si="2"/>
        <v>0.20161290322580644</v>
      </c>
      <c r="S57">
        <v>2013</v>
      </c>
    </row>
    <row r="58" spans="1:19" x14ac:dyDescent="0.25">
      <c r="A58" t="s">
        <v>142</v>
      </c>
      <c r="B58" t="s">
        <v>151</v>
      </c>
      <c r="C58" t="str">
        <f t="shared" si="0"/>
        <v>Goddard, Nate</v>
      </c>
      <c r="D58">
        <v>4</v>
      </c>
      <c r="E58">
        <v>7</v>
      </c>
      <c r="F58">
        <v>3</v>
      </c>
      <c r="G58">
        <v>2</v>
      </c>
      <c r="H58" s="72">
        <v>19</v>
      </c>
      <c r="I58">
        <v>0</v>
      </c>
      <c r="J58">
        <v>40</v>
      </c>
      <c r="K58">
        <v>36</v>
      </c>
      <c r="L58">
        <v>32</v>
      </c>
      <c r="M58" s="94">
        <f t="shared" si="1"/>
        <v>11.789473684210526</v>
      </c>
      <c r="N58">
        <v>14</v>
      </c>
      <c r="O58">
        <v>3</v>
      </c>
      <c r="P58">
        <v>12</v>
      </c>
      <c r="Q58">
        <v>114</v>
      </c>
      <c r="R58" s="95">
        <f t="shared" si="2"/>
        <v>0.35087719298245612</v>
      </c>
      <c r="S58">
        <v>2013</v>
      </c>
    </row>
    <row r="59" spans="1:19" x14ac:dyDescent="0.25">
      <c r="A59" t="s">
        <v>138</v>
      </c>
      <c r="B59" t="s">
        <v>128</v>
      </c>
      <c r="C59" t="str">
        <f t="shared" si="0"/>
        <v>Simpson, Grant</v>
      </c>
      <c r="D59">
        <v>0</v>
      </c>
      <c r="E59">
        <v>8</v>
      </c>
      <c r="F59">
        <v>0</v>
      </c>
      <c r="G59">
        <v>1</v>
      </c>
      <c r="H59" s="72">
        <v>18.329999999999998</v>
      </c>
      <c r="I59">
        <v>0</v>
      </c>
      <c r="J59">
        <v>23</v>
      </c>
      <c r="K59">
        <v>13</v>
      </c>
      <c r="L59">
        <v>10</v>
      </c>
      <c r="M59" s="94">
        <f t="shared" si="1"/>
        <v>3.8188761593016918</v>
      </c>
      <c r="N59">
        <v>5</v>
      </c>
      <c r="O59">
        <v>2</v>
      </c>
      <c r="P59">
        <v>10</v>
      </c>
      <c r="Q59">
        <v>84</v>
      </c>
      <c r="R59" s="95">
        <f t="shared" si="2"/>
        <v>0.27380952380952384</v>
      </c>
      <c r="S59">
        <v>2013</v>
      </c>
    </row>
    <row r="60" spans="1:19" x14ac:dyDescent="0.25">
      <c r="A60" t="s">
        <v>125</v>
      </c>
      <c r="B60" t="s">
        <v>131</v>
      </c>
      <c r="C60" t="str">
        <f t="shared" si="0"/>
        <v>Forrester, Quinton</v>
      </c>
      <c r="D60">
        <v>4</v>
      </c>
      <c r="E60">
        <v>2</v>
      </c>
      <c r="F60">
        <v>0</v>
      </c>
      <c r="G60">
        <v>4</v>
      </c>
      <c r="H60" s="72">
        <v>5.33</v>
      </c>
      <c r="I60">
        <v>0</v>
      </c>
      <c r="J60">
        <v>8</v>
      </c>
      <c r="K60">
        <v>14</v>
      </c>
      <c r="L60">
        <v>11</v>
      </c>
      <c r="M60" s="94">
        <f t="shared" si="1"/>
        <v>14.446529080675422</v>
      </c>
      <c r="N60">
        <v>16</v>
      </c>
      <c r="O60">
        <v>0</v>
      </c>
      <c r="P60">
        <v>8</v>
      </c>
      <c r="Q60">
        <v>40</v>
      </c>
      <c r="R60" s="95">
        <f t="shared" si="2"/>
        <v>0.2</v>
      </c>
      <c r="S60">
        <v>2013</v>
      </c>
    </row>
    <row r="61" spans="1:19" x14ac:dyDescent="0.25">
      <c r="A61" t="s">
        <v>127</v>
      </c>
      <c r="B61" t="s">
        <v>130</v>
      </c>
      <c r="C61" t="str">
        <f t="shared" si="0"/>
        <v>Arch, Joseph</v>
      </c>
      <c r="D61">
        <v>0</v>
      </c>
      <c r="E61">
        <v>3</v>
      </c>
      <c r="F61">
        <v>0</v>
      </c>
      <c r="G61">
        <v>0</v>
      </c>
      <c r="H61" s="72">
        <v>4.67</v>
      </c>
      <c r="I61">
        <v>0</v>
      </c>
      <c r="J61">
        <v>10</v>
      </c>
      <c r="K61">
        <v>9</v>
      </c>
      <c r="L61">
        <v>7</v>
      </c>
      <c r="M61" s="94">
        <f t="shared" si="1"/>
        <v>10.492505353319057</v>
      </c>
      <c r="N61">
        <v>2</v>
      </c>
      <c r="O61">
        <v>0</v>
      </c>
      <c r="P61">
        <v>3</v>
      </c>
      <c r="Q61">
        <v>27</v>
      </c>
      <c r="R61" s="95">
        <f t="shared" si="2"/>
        <v>0.37037037037037035</v>
      </c>
      <c r="S61">
        <v>2013</v>
      </c>
    </row>
    <row r="62" spans="1:19" x14ac:dyDescent="0.25">
      <c r="A62" t="s">
        <v>143</v>
      </c>
      <c r="B62" t="s">
        <v>152</v>
      </c>
      <c r="C62" t="str">
        <f t="shared" si="0"/>
        <v>Fountain, Jared</v>
      </c>
      <c r="D62">
        <v>1</v>
      </c>
      <c r="E62">
        <v>1</v>
      </c>
      <c r="F62">
        <v>0</v>
      </c>
      <c r="G62">
        <v>1</v>
      </c>
      <c r="H62" s="72">
        <v>3.67</v>
      </c>
      <c r="I62">
        <v>0</v>
      </c>
      <c r="J62">
        <v>6</v>
      </c>
      <c r="K62">
        <v>6</v>
      </c>
      <c r="L62">
        <v>4</v>
      </c>
      <c r="M62" s="94">
        <f t="shared" si="1"/>
        <v>7.6294277929155321</v>
      </c>
      <c r="N62">
        <v>1</v>
      </c>
      <c r="O62">
        <v>2</v>
      </c>
      <c r="P62">
        <v>1</v>
      </c>
      <c r="Q62">
        <v>21</v>
      </c>
      <c r="R62" s="95">
        <f t="shared" si="2"/>
        <v>0.2857142857142857</v>
      </c>
      <c r="S62">
        <v>2013</v>
      </c>
    </row>
    <row r="63" spans="1:19" x14ac:dyDescent="0.25">
      <c r="A63" t="s">
        <v>139</v>
      </c>
      <c r="B63" t="s">
        <v>146</v>
      </c>
      <c r="C63" t="str">
        <f t="shared" si="0"/>
        <v>Hasler, Mitch</v>
      </c>
      <c r="D63">
        <v>0</v>
      </c>
      <c r="E63">
        <v>1</v>
      </c>
      <c r="F63">
        <v>0</v>
      </c>
      <c r="G63">
        <v>0</v>
      </c>
      <c r="H63" s="72">
        <v>1</v>
      </c>
      <c r="I63">
        <v>0</v>
      </c>
      <c r="J63">
        <v>1</v>
      </c>
      <c r="K63">
        <v>5</v>
      </c>
      <c r="L63">
        <v>2</v>
      </c>
      <c r="M63" s="94">
        <f t="shared" si="1"/>
        <v>14</v>
      </c>
      <c r="N63">
        <v>1</v>
      </c>
      <c r="O63">
        <v>1</v>
      </c>
      <c r="P63">
        <v>0</v>
      </c>
      <c r="Q63">
        <v>11</v>
      </c>
      <c r="R63" s="95">
        <f t="shared" si="2"/>
        <v>9.0909090909090912E-2</v>
      </c>
      <c r="S63">
        <v>2013</v>
      </c>
    </row>
    <row r="64" spans="1:19" x14ac:dyDescent="0.25">
      <c r="A64" t="s">
        <v>140</v>
      </c>
      <c r="B64" t="s">
        <v>150</v>
      </c>
      <c r="C64" t="s">
        <v>257</v>
      </c>
      <c r="D64">
        <v>10</v>
      </c>
      <c r="E64">
        <v>3</v>
      </c>
      <c r="F64">
        <v>7</v>
      </c>
      <c r="G64">
        <v>2</v>
      </c>
      <c r="H64" s="72">
        <v>50.666666666666664</v>
      </c>
      <c r="I64">
        <v>0</v>
      </c>
      <c r="J64">
        <v>45</v>
      </c>
      <c r="K64">
        <v>40</v>
      </c>
      <c r="L64">
        <v>24</v>
      </c>
      <c r="M64">
        <v>3.3157894736842106</v>
      </c>
      <c r="N64">
        <v>35</v>
      </c>
      <c r="O64">
        <v>2</v>
      </c>
      <c r="P64">
        <v>40</v>
      </c>
      <c r="Q64">
        <v>236</v>
      </c>
      <c r="R64">
        <v>0.19067796610169491</v>
      </c>
      <c r="S64">
        <v>2012</v>
      </c>
    </row>
    <row r="65" spans="1:19" x14ac:dyDescent="0.25">
      <c r="A65" t="s">
        <v>136</v>
      </c>
      <c r="B65" t="s">
        <v>148</v>
      </c>
      <c r="C65" t="s">
        <v>253</v>
      </c>
      <c r="D65">
        <v>8</v>
      </c>
      <c r="E65">
        <v>5</v>
      </c>
      <c r="F65">
        <v>5</v>
      </c>
      <c r="G65">
        <v>2</v>
      </c>
      <c r="H65" s="72">
        <v>49</v>
      </c>
      <c r="I65">
        <v>1</v>
      </c>
      <c r="J65">
        <v>55</v>
      </c>
      <c r="K65">
        <v>41</v>
      </c>
      <c r="L65">
        <v>30</v>
      </c>
      <c r="M65">
        <v>4.2857142857142856</v>
      </c>
      <c r="N65">
        <v>22</v>
      </c>
      <c r="O65">
        <v>1</v>
      </c>
      <c r="P65">
        <v>45</v>
      </c>
      <c r="Q65">
        <v>226</v>
      </c>
      <c r="R65">
        <v>0.24336283185840707</v>
      </c>
      <c r="S65">
        <v>2012</v>
      </c>
    </row>
    <row r="66" spans="1:19" x14ac:dyDescent="0.25">
      <c r="A66" t="s">
        <v>133</v>
      </c>
      <c r="B66" t="s">
        <v>146</v>
      </c>
      <c r="C66" t="s">
        <v>251</v>
      </c>
      <c r="D66">
        <v>7</v>
      </c>
      <c r="E66">
        <v>2</v>
      </c>
      <c r="F66">
        <v>2</v>
      </c>
      <c r="G66">
        <v>4</v>
      </c>
      <c r="H66" s="72">
        <v>36.333333333333336</v>
      </c>
      <c r="I66">
        <v>0</v>
      </c>
      <c r="J66">
        <v>32</v>
      </c>
      <c r="K66">
        <v>21</v>
      </c>
      <c r="L66">
        <v>13</v>
      </c>
      <c r="M66">
        <v>2.5045871559633026</v>
      </c>
      <c r="N66">
        <v>25</v>
      </c>
      <c r="O66">
        <v>0</v>
      </c>
      <c r="P66">
        <v>19</v>
      </c>
      <c r="Q66">
        <v>163</v>
      </c>
      <c r="R66">
        <v>0.19631901840490798</v>
      </c>
      <c r="S66">
        <v>2012</v>
      </c>
    </row>
    <row r="67" spans="1:19" x14ac:dyDescent="0.25">
      <c r="A67" t="s">
        <v>134</v>
      </c>
      <c r="B67" t="s">
        <v>42</v>
      </c>
      <c r="C67" t="s">
        <v>242</v>
      </c>
      <c r="D67">
        <v>7</v>
      </c>
      <c r="E67">
        <v>4</v>
      </c>
      <c r="F67">
        <v>3</v>
      </c>
      <c r="G67">
        <v>0</v>
      </c>
      <c r="H67" s="72">
        <v>34.666666666666664</v>
      </c>
      <c r="I67">
        <v>0</v>
      </c>
      <c r="J67">
        <v>47</v>
      </c>
      <c r="K67">
        <v>30</v>
      </c>
      <c r="L67">
        <v>21</v>
      </c>
      <c r="M67">
        <v>4.2403846153846159</v>
      </c>
      <c r="N67">
        <v>13</v>
      </c>
      <c r="O67">
        <v>6</v>
      </c>
      <c r="P67">
        <v>33</v>
      </c>
      <c r="Q67">
        <v>166</v>
      </c>
      <c r="R67">
        <v>0.28313253012048195</v>
      </c>
      <c r="S67">
        <v>2012</v>
      </c>
    </row>
    <row r="68" spans="1:19" x14ac:dyDescent="0.25">
      <c r="A68" t="s">
        <v>155</v>
      </c>
      <c r="B68" t="s">
        <v>120</v>
      </c>
      <c r="C68" t="s">
        <v>245</v>
      </c>
      <c r="D68">
        <v>1</v>
      </c>
      <c r="E68">
        <v>18</v>
      </c>
      <c r="F68">
        <v>3</v>
      </c>
      <c r="G68">
        <v>1</v>
      </c>
      <c r="H68" s="72">
        <v>31</v>
      </c>
      <c r="I68">
        <v>10</v>
      </c>
      <c r="J68">
        <v>25</v>
      </c>
      <c r="K68">
        <v>11</v>
      </c>
      <c r="L68">
        <v>3</v>
      </c>
      <c r="M68">
        <v>0.67741935483870963</v>
      </c>
      <c r="N68">
        <v>11</v>
      </c>
      <c r="O68">
        <v>0</v>
      </c>
      <c r="P68">
        <v>43</v>
      </c>
      <c r="Q68">
        <v>133</v>
      </c>
      <c r="R68">
        <v>0.18796992481203006</v>
      </c>
      <c r="S68">
        <v>2012</v>
      </c>
    </row>
    <row r="69" spans="1:19" x14ac:dyDescent="0.25">
      <c r="A69" t="s">
        <v>141</v>
      </c>
      <c r="B69" t="s">
        <v>40</v>
      </c>
      <c r="C69" t="s">
        <v>254</v>
      </c>
      <c r="D69">
        <v>0</v>
      </c>
      <c r="E69">
        <v>15</v>
      </c>
      <c r="F69">
        <v>1</v>
      </c>
      <c r="G69">
        <v>2</v>
      </c>
      <c r="H69" s="72">
        <v>27</v>
      </c>
      <c r="I69">
        <v>1</v>
      </c>
      <c r="J69">
        <v>31</v>
      </c>
      <c r="K69">
        <v>39</v>
      </c>
      <c r="L69">
        <v>25</v>
      </c>
      <c r="M69">
        <v>6.4814814814814818</v>
      </c>
      <c r="N69">
        <v>17</v>
      </c>
      <c r="O69">
        <v>1</v>
      </c>
      <c r="P69">
        <v>12</v>
      </c>
      <c r="Q69">
        <v>141</v>
      </c>
      <c r="R69">
        <v>0.21985815602836881</v>
      </c>
      <c r="S69">
        <v>2012</v>
      </c>
    </row>
    <row r="70" spans="1:19" x14ac:dyDescent="0.25">
      <c r="A70" t="s">
        <v>123</v>
      </c>
      <c r="B70" t="s">
        <v>109</v>
      </c>
      <c r="C70" t="s">
        <v>262</v>
      </c>
      <c r="D70">
        <v>6</v>
      </c>
      <c r="E70">
        <v>1</v>
      </c>
      <c r="F70">
        <v>2</v>
      </c>
      <c r="G70">
        <v>1</v>
      </c>
      <c r="H70" s="72">
        <v>22.666666666666668</v>
      </c>
      <c r="I70">
        <v>0</v>
      </c>
      <c r="J70">
        <v>23</v>
      </c>
      <c r="K70">
        <v>32</v>
      </c>
      <c r="L70">
        <v>27</v>
      </c>
      <c r="M70">
        <v>8.3382352941176467</v>
      </c>
      <c r="N70">
        <v>35</v>
      </c>
      <c r="O70">
        <v>1</v>
      </c>
      <c r="P70">
        <v>23</v>
      </c>
      <c r="Q70">
        <v>130</v>
      </c>
      <c r="R70">
        <v>0.17692307692307693</v>
      </c>
      <c r="S70">
        <v>2012</v>
      </c>
    </row>
    <row r="71" spans="1:19" x14ac:dyDescent="0.25">
      <c r="A71" t="s">
        <v>138</v>
      </c>
      <c r="B71" t="s">
        <v>128</v>
      </c>
      <c r="C71" t="s">
        <v>249</v>
      </c>
      <c r="D71">
        <v>1</v>
      </c>
      <c r="E71">
        <v>6</v>
      </c>
      <c r="F71">
        <v>1</v>
      </c>
      <c r="G71">
        <v>2</v>
      </c>
      <c r="H71" s="72">
        <v>12</v>
      </c>
      <c r="I71">
        <v>0</v>
      </c>
      <c r="J71">
        <v>18</v>
      </c>
      <c r="K71">
        <v>15</v>
      </c>
      <c r="L71">
        <v>12</v>
      </c>
      <c r="M71">
        <v>7</v>
      </c>
      <c r="N71">
        <v>6</v>
      </c>
      <c r="O71">
        <v>2</v>
      </c>
      <c r="P71">
        <v>1</v>
      </c>
      <c r="Q71">
        <v>69</v>
      </c>
      <c r="R71">
        <v>0.2608695652173913</v>
      </c>
      <c r="S71">
        <v>2012</v>
      </c>
    </row>
    <row r="72" spans="1:19" x14ac:dyDescent="0.25">
      <c r="A72" t="s">
        <v>139</v>
      </c>
      <c r="B72" t="s">
        <v>146</v>
      </c>
      <c r="C72" t="s">
        <v>258</v>
      </c>
      <c r="D72">
        <v>0</v>
      </c>
      <c r="E72">
        <v>4</v>
      </c>
      <c r="F72">
        <v>0</v>
      </c>
      <c r="G72">
        <v>0</v>
      </c>
      <c r="H72" s="72">
        <v>3.6666666666666665</v>
      </c>
      <c r="I72">
        <v>0</v>
      </c>
      <c r="J72">
        <v>4</v>
      </c>
      <c r="K72">
        <v>6</v>
      </c>
      <c r="L72">
        <v>3</v>
      </c>
      <c r="M72">
        <v>5.7272727272727275</v>
      </c>
      <c r="N72">
        <v>4</v>
      </c>
      <c r="O72">
        <v>1</v>
      </c>
      <c r="P72">
        <v>4</v>
      </c>
      <c r="Q72">
        <v>25</v>
      </c>
      <c r="R72">
        <v>0.16</v>
      </c>
      <c r="S72">
        <v>2012</v>
      </c>
    </row>
    <row r="73" spans="1:19" x14ac:dyDescent="0.25">
      <c r="A73" t="s">
        <v>135</v>
      </c>
      <c r="B73" t="s">
        <v>147</v>
      </c>
      <c r="C73" t="s">
        <v>243</v>
      </c>
      <c r="D73">
        <v>0</v>
      </c>
      <c r="E73">
        <v>1</v>
      </c>
      <c r="F73">
        <v>0</v>
      </c>
      <c r="G73">
        <v>0</v>
      </c>
      <c r="H73" s="72">
        <v>1.6666666666666665</v>
      </c>
      <c r="I73">
        <v>0</v>
      </c>
      <c r="J73">
        <v>2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8</v>
      </c>
      <c r="R73">
        <v>0.25</v>
      </c>
      <c r="S73">
        <v>2012</v>
      </c>
    </row>
    <row r="74" spans="1:19" x14ac:dyDescent="0.25">
      <c r="A74" t="s">
        <v>143</v>
      </c>
      <c r="B74" t="s">
        <v>152</v>
      </c>
      <c r="C74" t="s">
        <v>263</v>
      </c>
      <c r="D74">
        <v>0</v>
      </c>
      <c r="E74">
        <v>2</v>
      </c>
      <c r="F74">
        <v>0</v>
      </c>
      <c r="G74">
        <v>0</v>
      </c>
      <c r="H74" s="72">
        <v>1</v>
      </c>
      <c r="I74">
        <v>0</v>
      </c>
      <c r="J74">
        <v>1</v>
      </c>
      <c r="K74">
        <v>0</v>
      </c>
      <c r="L74">
        <v>0</v>
      </c>
      <c r="M74">
        <v>0</v>
      </c>
      <c r="N74">
        <v>2</v>
      </c>
      <c r="O74">
        <v>0</v>
      </c>
      <c r="P74">
        <v>1</v>
      </c>
      <c r="Q74">
        <v>6</v>
      </c>
      <c r="R74">
        <v>0.16666666666666666</v>
      </c>
      <c r="S74">
        <v>2012</v>
      </c>
    </row>
    <row r="75" spans="1:19" x14ac:dyDescent="0.25">
      <c r="A75" t="s">
        <v>161</v>
      </c>
      <c r="B75" t="s">
        <v>171</v>
      </c>
      <c r="C75" t="s">
        <v>230</v>
      </c>
      <c r="D75">
        <v>8</v>
      </c>
      <c r="E75">
        <v>12</v>
      </c>
      <c r="F75">
        <v>6</v>
      </c>
      <c r="G75">
        <v>3</v>
      </c>
      <c r="H75" s="72">
        <v>59.666666666666664</v>
      </c>
      <c r="I75">
        <v>3</v>
      </c>
      <c r="J75">
        <v>43</v>
      </c>
      <c r="K75">
        <v>28</v>
      </c>
      <c r="L75">
        <v>17</v>
      </c>
      <c r="M75">
        <v>1.9944134078212292</v>
      </c>
      <c r="N75">
        <v>16</v>
      </c>
      <c r="O75">
        <v>3</v>
      </c>
      <c r="P75">
        <v>82</v>
      </c>
      <c r="Q75">
        <v>247</v>
      </c>
      <c r="R75">
        <v>0.17408906882591094</v>
      </c>
      <c r="S75">
        <v>2011</v>
      </c>
    </row>
    <row r="76" spans="1:19" x14ac:dyDescent="0.25">
      <c r="A76" t="s">
        <v>134</v>
      </c>
      <c r="B76" t="s">
        <v>42</v>
      </c>
      <c r="C76" t="s">
        <v>242</v>
      </c>
      <c r="D76">
        <v>7</v>
      </c>
      <c r="E76">
        <v>9</v>
      </c>
      <c r="F76">
        <v>4</v>
      </c>
      <c r="G76">
        <v>5</v>
      </c>
      <c r="H76" s="72">
        <v>46.666666666666664</v>
      </c>
      <c r="I76">
        <v>0</v>
      </c>
      <c r="J76">
        <v>68</v>
      </c>
      <c r="K76">
        <v>38</v>
      </c>
      <c r="L76">
        <v>28</v>
      </c>
      <c r="M76">
        <v>4.2</v>
      </c>
      <c r="N76">
        <v>10</v>
      </c>
      <c r="O76">
        <v>4</v>
      </c>
      <c r="P76">
        <v>32</v>
      </c>
      <c r="Q76">
        <v>225</v>
      </c>
      <c r="R76">
        <v>0.30222222222222223</v>
      </c>
      <c r="S76">
        <v>2011</v>
      </c>
    </row>
    <row r="77" spans="1:19" x14ac:dyDescent="0.25">
      <c r="A77" t="s">
        <v>160</v>
      </c>
      <c r="B77" t="s">
        <v>170</v>
      </c>
      <c r="C77" t="s">
        <v>244</v>
      </c>
      <c r="D77">
        <v>8</v>
      </c>
      <c r="E77">
        <v>9</v>
      </c>
      <c r="F77">
        <v>2</v>
      </c>
      <c r="G77">
        <v>6</v>
      </c>
      <c r="H77" s="72">
        <v>39.666666666666664</v>
      </c>
      <c r="I77">
        <v>0</v>
      </c>
      <c r="J77">
        <v>59</v>
      </c>
      <c r="K77">
        <v>55</v>
      </c>
      <c r="L77">
        <v>38</v>
      </c>
      <c r="M77">
        <v>6.7058823529411766</v>
      </c>
      <c r="N77">
        <v>28</v>
      </c>
      <c r="O77">
        <v>3</v>
      </c>
      <c r="P77">
        <v>15</v>
      </c>
      <c r="Q77">
        <v>204</v>
      </c>
      <c r="R77">
        <v>0.28921568627450983</v>
      </c>
      <c r="S77">
        <v>2011</v>
      </c>
    </row>
    <row r="78" spans="1:19" x14ac:dyDescent="0.25">
      <c r="A78" t="s">
        <v>162</v>
      </c>
      <c r="B78" t="s">
        <v>172</v>
      </c>
      <c r="C78" t="s">
        <v>220</v>
      </c>
      <c r="D78">
        <v>7</v>
      </c>
      <c r="E78">
        <v>8</v>
      </c>
      <c r="F78">
        <v>1</v>
      </c>
      <c r="G78">
        <v>4</v>
      </c>
      <c r="H78" s="72">
        <v>36.666666666666664</v>
      </c>
      <c r="I78">
        <v>0</v>
      </c>
      <c r="J78">
        <v>31</v>
      </c>
      <c r="K78">
        <v>30</v>
      </c>
      <c r="L78">
        <v>18</v>
      </c>
      <c r="M78">
        <v>3.4363636363636365</v>
      </c>
      <c r="N78">
        <v>18</v>
      </c>
      <c r="O78">
        <v>0</v>
      </c>
      <c r="P78">
        <v>19</v>
      </c>
      <c r="Q78">
        <v>170</v>
      </c>
      <c r="R78">
        <v>0.18235294117647058</v>
      </c>
      <c r="S78">
        <v>2011</v>
      </c>
    </row>
    <row r="79" spans="1:19" x14ac:dyDescent="0.25">
      <c r="A79" t="s">
        <v>155</v>
      </c>
      <c r="B79" t="s">
        <v>120</v>
      </c>
      <c r="C79" t="s">
        <v>245</v>
      </c>
      <c r="D79">
        <v>1</v>
      </c>
      <c r="E79">
        <v>14</v>
      </c>
      <c r="F79">
        <v>2</v>
      </c>
      <c r="G79">
        <v>1</v>
      </c>
      <c r="H79" s="72">
        <v>32</v>
      </c>
      <c r="I79">
        <v>3</v>
      </c>
      <c r="J79">
        <v>38</v>
      </c>
      <c r="K79">
        <v>21</v>
      </c>
      <c r="L79">
        <v>19</v>
      </c>
      <c r="M79">
        <v>4.15625</v>
      </c>
      <c r="N79">
        <v>8</v>
      </c>
      <c r="O79">
        <v>4</v>
      </c>
      <c r="P79">
        <v>35</v>
      </c>
      <c r="Q79">
        <v>145</v>
      </c>
      <c r="R79">
        <v>0.2620689655172414</v>
      </c>
      <c r="S79">
        <v>2011</v>
      </c>
    </row>
    <row r="80" spans="1:19" x14ac:dyDescent="0.25">
      <c r="A80" t="s">
        <v>163</v>
      </c>
      <c r="B80" t="s">
        <v>176</v>
      </c>
      <c r="C80" t="s">
        <v>239</v>
      </c>
      <c r="D80">
        <v>5</v>
      </c>
      <c r="E80">
        <v>6</v>
      </c>
      <c r="F80">
        <v>1</v>
      </c>
      <c r="G80">
        <v>3</v>
      </c>
      <c r="H80" s="72">
        <v>21.333333333333332</v>
      </c>
      <c r="I80">
        <v>0</v>
      </c>
      <c r="J80">
        <v>44</v>
      </c>
      <c r="K80">
        <v>37</v>
      </c>
      <c r="L80">
        <v>27</v>
      </c>
      <c r="M80">
        <v>8.859375</v>
      </c>
      <c r="N80">
        <v>10</v>
      </c>
      <c r="O80">
        <v>1</v>
      </c>
      <c r="P80">
        <v>17</v>
      </c>
      <c r="Q80">
        <v>124</v>
      </c>
      <c r="R80">
        <v>0.35483870967741937</v>
      </c>
      <c r="S80">
        <v>2011</v>
      </c>
    </row>
    <row r="81" spans="1:19" x14ac:dyDescent="0.25">
      <c r="A81" t="s">
        <v>136</v>
      </c>
      <c r="B81" t="s">
        <v>148</v>
      </c>
      <c r="C81" t="s">
        <v>253</v>
      </c>
      <c r="D81">
        <v>1</v>
      </c>
      <c r="E81">
        <v>4</v>
      </c>
      <c r="F81">
        <v>3</v>
      </c>
      <c r="G81">
        <v>0</v>
      </c>
      <c r="H81" s="72">
        <v>13.666666666666666</v>
      </c>
      <c r="I81">
        <v>0</v>
      </c>
      <c r="J81">
        <v>21</v>
      </c>
      <c r="K81">
        <v>19</v>
      </c>
      <c r="L81">
        <v>15</v>
      </c>
      <c r="M81">
        <v>7.6829268292682933</v>
      </c>
      <c r="N81">
        <v>12</v>
      </c>
      <c r="O81">
        <v>0</v>
      </c>
      <c r="P81">
        <v>6</v>
      </c>
      <c r="Q81">
        <v>79</v>
      </c>
      <c r="R81">
        <v>0.26582278481012656</v>
      </c>
      <c r="S81">
        <v>2011</v>
      </c>
    </row>
    <row r="82" spans="1:19" x14ac:dyDescent="0.25">
      <c r="A82" t="s">
        <v>133</v>
      </c>
      <c r="B82" t="s">
        <v>146</v>
      </c>
      <c r="C82" t="s">
        <v>251</v>
      </c>
      <c r="D82">
        <v>0</v>
      </c>
      <c r="E82">
        <v>4</v>
      </c>
      <c r="F82">
        <v>0</v>
      </c>
      <c r="G82">
        <v>0</v>
      </c>
      <c r="H82" s="72">
        <v>8</v>
      </c>
      <c r="I82">
        <v>0</v>
      </c>
      <c r="J82">
        <v>8</v>
      </c>
      <c r="K82">
        <v>4</v>
      </c>
      <c r="L82">
        <v>2</v>
      </c>
      <c r="M82">
        <v>1.75</v>
      </c>
      <c r="N82">
        <v>0</v>
      </c>
      <c r="O82">
        <v>0</v>
      </c>
      <c r="P82">
        <v>3</v>
      </c>
      <c r="Q82">
        <v>34</v>
      </c>
      <c r="R82">
        <v>0.23529411764705882</v>
      </c>
      <c r="S82">
        <v>2011</v>
      </c>
    </row>
    <row r="83" spans="1:19" x14ac:dyDescent="0.25">
      <c r="A83" t="s">
        <v>166</v>
      </c>
      <c r="B83" t="s">
        <v>151</v>
      </c>
      <c r="C83" t="s">
        <v>250</v>
      </c>
      <c r="D83">
        <v>2</v>
      </c>
      <c r="E83">
        <v>2</v>
      </c>
      <c r="F83">
        <v>1</v>
      </c>
      <c r="G83">
        <v>0</v>
      </c>
      <c r="H83" s="72">
        <v>7</v>
      </c>
      <c r="I83">
        <v>0</v>
      </c>
      <c r="J83">
        <v>11</v>
      </c>
      <c r="K83">
        <v>10</v>
      </c>
      <c r="L83">
        <v>7</v>
      </c>
      <c r="M83">
        <v>7</v>
      </c>
      <c r="N83">
        <v>5</v>
      </c>
      <c r="O83">
        <v>0</v>
      </c>
      <c r="P83">
        <v>3</v>
      </c>
      <c r="Q83">
        <v>39</v>
      </c>
      <c r="R83">
        <v>0.28205128205128205</v>
      </c>
      <c r="S83">
        <v>2011</v>
      </c>
    </row>
    <row r="84" spans="1:19" x14ac:dyDescent="0.25">
      <c r="A84" t="s">
        <v>138</v>
      </c>
      <c r="B84" t="s">
        <v>128</v>
      </c>
      <c r="C84" t="s">
        <v>249</v>
      </c>
      <c r="D84">
        <v>1</v>
      </c>
      <c r="E84">
        <v>3</v>
      </c>
      <c r="F84">
        <v>0</v>
      </c>
      <c r="G84">
        <v>0</v>
      </c>
      <c r="H84" s="72">
        <v>4</v>
      </c>
      <c r="I84">
        <v>0</v>
      </c>
      <c r="J84">
        <v>14</v>
      </c>
      <c r="K84">
        <v>18</v>
      </c>
      <c r="L84">
        <v>13</v>
      </c>
      <c r="M84">
        <v>22.75</v>
      </c>
      <c r="N84">
        <v>2</v>
      </c>
      <c r="O84">
        <v>3</v>
      </c>
      <c r="P84">
        <v>1</v>
      </c>
      <c r="Q84">
        <v>42</v>
      </c>
      <c r="R84">
        <v>0.33333333333333331</v>
      </c>
      <c r="S84">
        <v>2011</v>
      </c>
    </row>
    <row r="85" spans="1:19" x14ac:dyDescent="0.25">
      <c r="A85" t="s">
        <v>161</v>
      </c>
      <c r="B85" t="s">
        <v>171</v>
      </c>
      <c r="C85" t="s">
        <v>230</v>
      </c>
      <c r="E85">
        <v>10</v>
      </c>
      <c r="F85">
        <v>3</v>
      </c>
      <c r="G85">
        <v>4</v>
      </c>
      <c r="H85" s="72">
        <v>46</v>
      </c>
      <c r="I85">
        <v>1</v>
      </c>
      <c r="J85">
        <v>40</v>
      </c>
      <c r="K85">
        <v>27</v>
      </c>
      <c r="L85">
        <v>12</v>
      </c>
      <c r="M85">
        <v>1.826086956521739</v>
      </c>
      <c r="N85">
        <v>11</v>
      </c>
      <c r="O85">
        <v>4</v>
      </c>
      <c r="P85">
        <v>40</v>
      </c>
      <c r="Q85">
        <v>205</v>
      </c>
      <c r="R85">
        <v>0.1951219512195122</v>
      </c>
      <c r="S85">
        <v>2010</v>
      </c>
    </row>
    <row r="86" spans="1:19" x14ac:dyDescent="0.25">
      <c r="A86" t="s">
        <v>166</v>
      </c>
      <c r="B86" t="s">
        <v>151</v>
      </c>
      <c r="C86" t="s">
        <v>250</v>
      </c>
      <c r="E86">
        <v>9</v>
      </c>
      <c r="F86">
        <v>2</v>
      </c>
      <c r="G86">
        <v>1</v>
      </c>
      <c r="H86" s="72">
        <v>25.666666666666668</v>
      </c>
      <c r="I86">
        <v>0</v>
      </c>
      <c r="J86">
        <v>25</v>
      </c>
      <c r="K86">
        <v>20</v>
      </c>
      <c r="L86">
        <v>18</v>
      </c>
      <c r="M86">
        <v>4.9090909090909092</v>
      </c>
      <c r="N86">
        <v>12</v>
      </c>
      <c r="O86">
        <v>5</v>
      </c>
      <c r="P86">
        <v>18</v>
      </c>
      <c r="Q86">
        <v>120</v>
      </c>
      <c r="R86">
        <v>0.20833333333333334</v>
      </c>
      <c r="S86">
        <v>2010</v>
      </c>
    </row>
    <row r="87" spans="1:19" x14ac:dyDescent="0.25">
      <c r="A87" t="s">
        <v>178</v>
      </c>
      <c r="B87" t="s">
        <v>187</v>
      </c>
      <c r="C87" t="s">
        <v>225</v>
      </c>
      <c r="E87">
        <v>6</v>
      </c>
      <c r="F87">
        <v>2</v>
      </c>
      <c r="G87">
        <v>2</v>
      </c>
      <c r="H87" s="72">
        <v>24</v>
      </c>
      <c r="I87">
        <v>0</v>
      </c>
      <c r="J87">
        <v>27</v>
      </c>
      <c r="K87">
        <v>17</v>
      </c>
      <c r="L87">
        <v>9</v>
      </c>
      <c r="M87">
        <v>2.625</v>
      </c>
      <c r="N87">
        <v>19</v>
      </c>
      <c r="O87">
        <v>3</v>
      </c>
      <c r="P87">
        <v>27</v>
      </c>
      <c r="Q87">
        <v>124</v>
      </c>
      <c r="R87">
        <v>0.21774193548387097</v>
      </c>
      <c r="S87">
        <v>2010</v>
      </c>
    </row>
    <row r="88" spans="1:19" x14ac:dyDescent="0.25">
      <c r="A88" t="s">
        <v>185</v>
      </c>
      <c r="B88" t="s">
        <v>129</v>
      </c>
      <c r="C88" t="s">
        <v>235</v>
      </c>
      <c r="E88">
        <v>9</v>
      </c>
      <c r="F88">
        <v>1</v>
      </c>
      <c r="G88">
        <v>0</v>
      </c>
      <c r="H88" s="72">
        <v>23</v>
      </c>
      <c r="I88">
        <v>0</v>
      </c>
      <c r="J88">
        <v>22</v>
      </c>
      <c r="K88">
        <v>14</v>
      </c>
      <c r="L88">
        <v>12</v>
      </c>
      <c r="M88">
        <v>3.652173913043478</v>
      </c>
      <c r="N88">
        <v>15</v>
      </c>
      <c r="O88">
        <v>2</v>
      </c>
      <c r="P88">
        <v>13</v>
      </c>
      <c r="Q88">
        <v>119</v>
      </c>
      <c r="R88">
        <v>0.18487394957983194</v>
      </c>
      <c r="S88">
        <v>2010</v>
      </c>
    </row>
    <row r="89" spans="1:19" x14ac:dyDescent="0.25">
      <c r="A89" t="s">
        <v>162</v>
      </c>
      <c r="B89" t="s">
        <v>172</v>
      </c>
      <c r="C89" t="s">
        <v>220</v>
      </c>
      <c r="E89">
        <v>5</v>
      </c>
      <c r="F89">
        <v>2</v>
      </c>
      <c r="G89">
        <v>2</v>
      </c>
      <c r="H89" s="72">
        <v>23</v>
      </c>
      <c r="I89">
        <v>0</v>
      </c>
      <c r="J89">
        <v>23</v>
      </c>
      <c r="K89">
        <v>17</v>
      </c>
      <c r="L89">
        <v>12</v>
      </c>
      <c r="M89">
        <v>3.652173913043478</v>
      </c>
      <c r="N89">
        <v>9</v>
      </c>
      <c r="O89">
        <v>1</v>
      </c>
      <c r="P89">
        <v>10</v>
      </c>
      <c r="Q89">
        <v>105</v>
      </c>
      <c r="R89">
        <v>0.21904761904761905</v>
      </c>
      <c r="S89">
        <v>2010</v>
      </c>
    </row>
    <row r="90" spans="1:19" x14ac:dyDescent="0.25">
      <c r="A90" t="s">
        <v>160</v>
      </c>
      <c r="B90" t="s">
        <v>170</v>
      </c>
      <c r="C90" t="s">
        <v>244</v>
      </c>
      <c r="E90">
        <v>5</v>
      </c>
      <c r="F90">
        <v>1</v>
      </c>
      <c r="G90">
        <v>3</v>
      </c>
      <c r="H90" s="72">
        <v>22.333333333333332</v>
      </c>
      <c r="I90">
        <v>0</v>
      </c>
      <c r="J90">
        <v>30</v>
      </c>
      <c r="K90">
        <v>25</v>
      </c>
      <c r="L90">
        <v>17</v>
      </c>
      <c r="M90">
        <v>5.3283582089552244</v>
      </c>
      <c r="N90">
        <v>14</v>
      </c>
      <c r="O90">
        <v>3</v>
      </c>
      <c r="P90">
        <v>7</v>
      </c>
      <c r="Q90">
        <v>113</v>
      </c>
      <c r="R90">
        <v>0.26548672566371684</v>
      </c>
      <c r="S90">
        <v>2010</v>
      </c>
    </row>
    <row r="91" spans="1:19" x14ac:dyDescent="0.25">
      <c r="A91" t="s">
        <v>138</v>
      </c>
      <c r="B91" t="s">
        <v>128</v>
      </c>
      <c r="C91" t="s">
        <v>249</v>
      </c>
      <c r="E91">
        <v>5</v>
      </c>
      <c r="F91">
        <v>2</v>
      </c>
      <c r="G91">
        <v>3</v>
      </c>
      <c r="H91" s="72">
        <v>21.333333333333332</v>
      </c>
      <c r="I91">
        <v>0</v>
      </c>
      <c r="J91">
        <v>23</v>
      </c>
      <c r="K91">
        <v>25</v>
      </c>
      <c r="L91">
        <v>17</v>
      </c>
      <c r="M91">
        <v>5.578125</v>
      </c>
      <c r="N91">
        <v>15</v>
      </c>
      <c r="O91">
        <v>5</v>
      </c>
      <c r="P91">
        <v>11</v>
      </c>
      <c r="Q91">
        <v>114</v>
      </c>
      <c r="R91">
        <v>0.20175438596491227</v>
      </c>
      <c r="S91">
        <v>2010</v>
      </c>
    </row>
    <row r="92" spans="1:19" x14ac:dyDescent="0.25">
      <c r="A92" t="s">
        <v>184</v>
      </c>
      <c r="B92" t="s">
        <v>192</v>
      </c>
      <c r="C92" t="s">
        <v>240</v>
      </c>
      <c r="E92">
        <v>4</v>
      </c>
      <c r="F92">
        <v>0</v>
      </c>
      <c r="G92">
        <v>3</v>
      </c>
      <c r="H92" s="72">
        <v>14</v>
      </c>
      <c r="I92">
        <v>0</v>
      </c>
      <c r="J92">
        <v>22</v>
      </c>
      <c r="K92">
        <v>19</v>
      </c>
      <c r="L92">
        <v>12</v>
      </c>
      <c r="M92">
        <v>6</v>
      </c>
      <c r="N92">
        <v>5</v>
      </c>
      <c r="O92">
        <v>0</v>
      </c>
      <c r="P92">
        <v>9</v>
      </c>
      <c r="Q92">
        <v>65</v>
      </c>
      <c r="R92">
        <v>0.33846153846153848</v>
      </c>
      <c r="S92">
        <v>2010</v>
      </c>
    </row>
    <row r="93" spans="1:19" x14ac:dyDescent="0.25">
      <c r="A93" t="s">
        <v>177</v>
      </c>
      <c r="B93" t="s">
        <v>186</v>
      </c>
      <c r="C93" t="s">
        <v>222</v>
      </c>
      <c r="E93">
        <v>5</v>
      </c>
      <c r="F93">
        <v>3</v>
      </c>
      <c r="G93">
        <v>0</v>
      </c>
      <c r="H93" s="72">
        <v>11.666666666666666</v>
      </c>
      <c r="I93">
        <v>2</v>
      </c>
      <c r="J93">
        <v>7</v>
      </c>
      <c r="K93">
        <v>2</v>
      </c>
      <c r="L93">
        <v>1</v>
      </c>
      <c r="M93">
        <v>0.6</v>
      </c>
      <c r="N93">
        <v>3</v>
      </c>
      <c r="O93">
        <v>0</v>
      </c>
      <c r="P93">
        <v>3</v>
      </c>
      <c r="Q93">
        <v>44</v>
      </c>
      <c r="R93">
        <v>0.15909090909090909</v>
      </c>
      <c r="S93">
        <v>2010</v>
      </c>
    </row>
    <row r="94" spans="1:19" x14ac:dyDescent="0.25">
      <c r="A94" t="s">
        <v>183</v>
      </c>
      <c r="B94" t="s">
        <v>191</v>
      </c>
      <c r="C94" t="s">
        <v>248</v>
      </c>
      <c r="E94">
        <v>5</v>
      </c>
      <c r="F94">
        <v>0</v>
      </c>
      <c r="G94">
        <v>1</v>
      </c>
      <c r="H94" s="72">
        <v>9.3333333333333339</v>
      </c>
      <c r="I94">
        <v>1</v>
      </c>
      <c r="J94">
        <v>11</v>
      </c>
      <c r="K94">
        <v>8</v>
      </c>
      <c r="L94">
        <v>7</v>
      </c>
      <c r="M94">
        <v>5.25</v>
      </c>
      <c r="N94">
        <v>11</v>
      </c>
      <c r="O94">
        <v>0</v>
      </c>
      <c r="P94">
        <v>4</v>
      </c>
      <c r="Q94">
        <v>50</v>
      </c>
      <c r="R94">
        <v>0.22</v>
      </c>
      <c r="S94">
        <v>2010</v>
      </c>
    </row>
    <row r="95" spans="1:19" x14ac:dyDescent="0.25">
      <c r="A95" t="s">
        <v>155</v>
      </c>
      <c r="B95" t="s">
        <v>120</v>
      </c>
      <c r="C95" t="s">
        <v>245</v>
      </c>
      <c r="E95">
        <v>3</v>
      </c>
      <c r="F95">
        <v>0</v>
      </c>
      <c r="G95">
        <v>0</v>
      </c>
      <c r="H95" s="72">
        <v>5.666666666666667</v>
      </c>
      <c r="I95">
        <v>0</v>
      </c>
      <c r="J95">
        <v>8</v>
      </c>
      <c r="K95">
        <v>4</v>
      </c>
      <c r="L95">
        <v>3</v>
      </c>
      <c r="M95">
        <v>3.7058823529411766</v>
      </c>
      <c r="N95">
        <v>2</v>
      </c>
      <c r="O95">
        <v>0</v>
      </c>
      <c r="P95">
        <v>3</v>
      </c>
      <c r="Q95">
        <v>24</v>
      </c>
      <c r="R95">
        <v>0.33333333333333331</v>
      </c>
      <c r="S95">
        <v>2010</v>
      </c>
    </row>
    <row r="96" spans="1:19" x14ac:dyDescent="0.25">
      <c r="A96" t="s">
        <v>134</v>
      </c>
      <c r="B96" t="s">
        <v>42</v>
      </c>
      <c r="C96" t="s">
        <v>242</v>
      </c>
      <c r="E96">
        <v>2</v>
      </c>
      <c r="F96">
        <v>0</v>
      </c>
      <c r="G96">
        <v>1</v>
      </c>
      <c r="H96" s="72">
        <v>5</v>
      </c>
      <c r="I96">
        <v>0</v>
      </c>
      <c r="J96">
        <v>6</v>
      </c>
      <c r="K96">
        <v>9</v>
      </c>
      <c r="L96">
        <v>4</v>
      </c>
      <c r="M96">
        <v>5.6000000000000005</v>
      </c>
      <c r="N96">
        <v>6</v>
      </c>
      <c r="O96">
        <v>1</v>
      </c>
      <c r="P96">
        <v>2</v>
      </c>
      <c r="Q96">
        <v>28</v>
      </c>
      <c r="R96">
        <v>0.21428571428571427</v>
      </c>
      <c r="S96">
        <v>2010</v>
      </c>
    </row>
    <row r="97" spans="1:19" x14ac:dyDescent="0.25">
      <c r="A97" t="s">
        <v>184</v>
      </c>
      <c r="B97" t="s">
        <v>192</v>
      </c>
      <c r="C97" t="s">
        <v>240</v>
      </c>
      <c r="D97">
        <v>0</v>
      </c>
      <c r="E97">
        <v>9</v>
      </c>
      <c r="F97">
        <v>2</v>
      </c>
      <c r="G97">
        <v>3</v>
      </c>
      <c r="H97" s="72">
        <v>42</v>
      </c>
      <c r="I97">
        <v>0</v>
      </c>
      <c r="J97">
        <v>45</v>
      </c>
      <c r="K97">
        <v>22</v>
      </c>
      <c r="L97">
        <v>19</v>
      </c>
      <c r="M97">
        <v>3.1666666666666665</v>
      </c>
      <c r="N97">
        <v>15</v>
      </c>
      <c r="O97">
        <v>0</v>
      </c>
      <c r="P97">
        <v>14</v>
      </c>
      <c r="Q97">
        <v>177</v>
      </c>
      <c r="R97">
        <v>0.25423728813559321</v>
      </c>
      <c r="S97">
        <v>2009</v>
      </c>
    </row>
    <row r="98" spans="1:19" x14ac:dyDescent="0.25">
      <c r="A98" t="s">
        <v>200</v>
      </c>
      <c r="B98" t="s">
        <v>210</v>
      </c>
      <c r="C98" t="s">
        <v>227</v>
      </c>
      <c r="D98">
        <v>0</v>
      </c>
      <c r="E98">
        <v>7</v>
      </c>
      <c r="F98">
        <v>2</v>
      </c>
      <c r="G98">
        <v>3</v>
      </c>
      <c r="H98" s="72">
        <v>36</v>
      </c>
      <c r="I98">
        <v>0</v>
      </c>
      <c r="J98">
        <v>40</v>
      </c>
      <c r="K98">
        <v>32</v>
      </c>
      <c r="L98">
        <v>25</v>
      </c>
      <c r="M98">
        <v>4.8611111111111107</v>
      </c>
      <c r="N98">
        <v>21</v>
      </c>
      <c r="O98">
        <v>0</v>
      </c>
      <c r="P98">
        <v>34</v>
      </c>
      <c r="Q98">
        <v>176</v>
      </c>
      <c r="R98">
        <v>0.22727272727272727</v>
      </c>
      <c r="S98">
        <v>2009</v>
      </c>
    </row>
    <row r="99" spans="1:19" x14ac:dyDescent="0.25">
      <c r="A99" t="s">
        <v>36</v>
      </c>
      <c r="B99" t="s">
        <v>217</v>
      </c>
      <c r="C99" t="s">
        <v>238</v>
      </c>
      <c r="D99">
        <v>0</v>
      </c>
      <c r="E99">
        <v>11</v>
      </c>
      <c r="F99">
        <v>5</v>
      </c>
      <c r="G99">
        <v>2</v>
      </c>
      <c r="H99" s="72">
        <v>31</v>
      </c>
      <c r="I99">
        <v>0</v>
      </c>
      <c r="J99">
        <v>42</v>
      </c>
      <c r="K99">
        <v>23</v>
      </c>
      <c r="L99">
        <v>18</v>
      </c>
      <c r="M99">
        <v>4.064516129032258</v>
      </c>
      <c r="N99">
        <v>10</v>
      </c>
      <c r="O99">
        <v>0</v>
      </c>
      <c r="P99">
        <v>21</v>
      </c>
      <c r="Q99">
        <v>145</v>
      </c>
      <c r="R99">
        <v>0.28965517241379313</v>
      </c>
      <c r="S99">
        <v>2009</v>
      </c>
    </row>
    <row r="100" spans="1:19" x14ac:dyDescent="0.25">
      <c r="A100" t="s">
        <v>161</v>
      </c>
      <c r="B100" t="s">
        <v>171</v>
      </c>
      <c r="C100" t="s">
        <v>230</v>
      </c>
      <c r="D100">
        <v>0</v>
      </c>
      <c r="E100">
        <v>6</v>
      </c>
      <c r="F100">
        <v>2</v>
      </c>
      <c r="G100">
        <v>2</v>
      </c>
      <c r="H100" s="72">
        <v>30</v>
      </c>
      <c r="I100">
        <v>0</v>
      </c>
      <c r="J100">
        <v>39</v>
      </c>
      <c r="K100">
        <v>27</v>
      </c>
      <c r="L100">
        <v>18</v>
      </c>
      <c r="M100">
        <v>4.2</v>
      </c>
      <c r="N100">
        <v>8</v>
      </c>
      <c r="O100">
        <v>0</v>
      </c>
      <c r="P100">
        <v>26</v>
      </c>
      <c r="Q100">
        <v>143</v>
      </c>
      <c r="R100">
        <v>0.27272727272727271</v>
      </c>
      <c r="S100">
        <v>2009</v>
      </c>
    </row>
    <row r="101" spans="1:19" x14ac:dyDescent="0.25">
      <c r="A101" t="s">
        <v>163</v>
      </c>
      <c r="B101" t="s">
        <v>176</v>
      </c>
      <c r="C101" t="s">
        <v>239</v>
      </c>
      <c r="D101">
        <v>0</v>
      </c>
      <c r="E101">
        <v>7</v>
      </c>
      <c r="F101">
        <v>1</v>
      </c>
      <c r="G101">
        <v>5</v>
      </c>
      <c r="H101" s="72">
        <v>26</v>
      </c>
      <c r="I101">
        <v>0</v>
      </c>
      <c r="J101">
        <v>53</v>
      </c>
      <c r="K101">
        <v>46</v>
      </c>
      <c r="L101">
        <v>33</v>
      </c>
      <c r="M101">
        <v>8.8846153846153832</v>
      </c>
      <c r="N101">
        <v>22</v>
      </c>
      <c r="O101">
        <v>1</v>
      </c>
      <c r="P101">
        <v>22</v>
      </c>
      <c r="Q101">
        <v>160</v>
      </c>
      <c r="R101">
        <v>0.33124999999999999</v>
      </c>
      <c r="S101">
        <v>2009</v>
      </c>
    </row>
    <row r="102" spans="1:19" x14ac:dyDescent="0.25">
      <c r="A102" t="s">
        <v>204</v>
      </c>
      <c r="B102" t="s">
        <v>214</v>
      </c>
      <c r="C102" t="s">
        <v>232</v>
      </c>
      <c r="D102">
        <v>0</v>
      </c>
      <c r="E102">
        <v>7</v>
      </c>
      <c r="F102">
        <v>1</v>
      </c>
      <c r="G102">
        <v>2</v>
      </c>
      <c r="H102" s="72">
        <v>25.333333333333332</v>
      </c>
      <c r="I102">
        <v>0</v>
      </c>
      <c r="J102">
        <v>24</v>
      </c>
      <c r="K102">
        <v>27</v>
      </c>
      <c r="L102">
        <v>18</v>
      </c>
      <c r="M102">
        <v>4.9736842105263159</v>
      </c>
      <c r="N102">
        <v>29</v>
      </c>
      <c r="O102">
        <v>7</v>
      </c>
      <c r="P102">
        <v>20</v>
      </c>
      <c r="Q102">
        <v>117</v>
      </c>
      <c r="R102">
        <v>0.20512820512820512</v>
      </c>
      <c r="S102">
        <v>2009</v>
      </c>
    </row>
    <row r="103" spans="1:19" x14ac:dyDescent="0.25">
      <c r="A103" t="s">
        <v>203</v>
      </c>
      <c r="B103" t="s">
        <v>213</v>
      </c>
      <c r="C103" t="s">
        <v>231</v>
      </c>
      <c r="D103">
        <v>0</v>
      </c>
      <c r="E103">
        <v>11</v>
      </c>
      <c r="F103">
        <v>1</v>
      </c>
      <c r="G103">
        <v>0</v>
      </c>
      <c r="H103" s="72">
        <v>22.666666666666668</v>
      </c>
      <c r="I103">
        <v>0</v>
      </c>
      <c r="J103">
        <v>30</v>
      </c>
      <c r="K103">
        <v>18</v>
      </c>
      <c r="L103">
        <v>11</v>
      </c>
      <c r="M103">
        <v>3.3970588235294117</v>
      </c>
      <c r="N103">
        <v>9</v>
      </c>
      <c r="O103">
        <v>1</v>
      </c>
      <c r="P103">
        <v>12</v>
      </c>
      <c r="Q103">
        <v>113</v>
      </c>
      <c r="R103">
        <v>0.26548672566371684</v>
      </c>
      <c r="S103">
        <v>2009</v>
      </c>
    </row>
    <row r="104" spans="1:19" x14ac:dyDescent="0.25">
      <c r="A104" t="s">
        <v>178</v>
      </c>
      <c r="B104" t="s">
        <v>187</v>
      </c>
      <c r="C104" t="s">
        <v>225</v>
      </c>
      <c r="D104">
        <v>0</v>
      </c>
      <c r="E104">
        <v>6</v>
      </c>
      <c r="F104">
        <v>0</v>
      </c>
      <c r="G104">
        <v>6</v>
      </c>
      <c r="H104" s="72">
        <v>21.666666666666668</v>
      </c>
      <c r="I104">
        <v>0</v>
      </c>
      <c r="J104">
        <v>34</v>
      </c>
      <c r="K104">
        <v>33</v>
      </c>
      <c r="L104">
        <v>21</v>
      </c>
      <c r="M104">
        <v>6.7846153846153845</v>
      </c>
      <c r="N104">
        <v>23</v>
      </c>
      <c r="O104">
        <v>1</v>
      </c>
      <c r="P104">
        <v>16</v>
      </c>
      <c r="Q104">
        <v>140</v>
      </c>
      <c r="R104">
        <v>0.24285714285714285</v>
      </c>
      <c r="S104">
        <v>2009</v>
      </c>
    </row>
    <row r="105" spans="1:19" x14ac:dyDescent="0.25">
      <c r="A105" t="s">
        <v>206</v>
      </c>
      <c r="B105" t="s">
        <v>216</v>
      </c>
      <c r="C105" t="s">
        <v>236</v>
      </c>
      <c r="D105">
        <v>0</v>
      </c>
      <c r="E105">
        <v>2</v>
      </c>
      <c r="F105">
        <v>0</v>
      </c>
      <c r="G105">
        <v>0</v>
      </c>
      <c r="H105" s="72">
        <v>2.6666666666666665</v>
      </c>
      <c r="I105">
        <v>0</v>
      </c>
      <c r="J105">
        <v>2</v>
      </c>
      <c r="K105">
        <v>3</v>
      </c>
      <c r="L105">
        <v>1</v>
      </c>
      <c r="M105">
        <v>2.625</v>
      </c>
      <c r="N105">
        <v>1</v>
      </c>
      <c r="O105">
        <v>0</v>
      </c>
      <c r="P105">
        <v>2</v>
      </c>
      <c r="Q105">
        <v>14</v>
      </c>
      <c r="R105">
        <v>0.14285714285714285</v>
      </c>
      <c r="S105">
        <v>2009</v>
      </c>
    </row>
    <row r="106" spans="1:19" x14ac:dyDescent="0.25">
      <c r="A106" t="s">
        <v>199</v>
      </c>
      <c r="B106" t="s">
        <v>176</v>
      </c>
      <c r="C106" t="s">
        <v>224</v>
      </c>
      <c r="D106">
        <v>0</v>
      </c>
      <c r="E106">
        <v>2</v>
      </c>
      <c r="F106">
        <v>0</v>
      </c>
      <c r="G106">
        <v>0</v>
      </c>
      <c r="H106" s="72">
        <v>2.6666666666666665</v>
      </c>
      <c r="I106">
        <v>0</v>
      </c>
      <c r="J106">
        <v>5</v>
      </c>
      <c r="K106">
        <v>1</v>
      </c>
      <c r="L106">
        <v>1</v>
      </c>
      <c r="M106">
        <v>2.625</v>
      </c>
      <c r="N106">
        <v>0</v>
      </c>
      <c r="O106">
        <v>0</v>
      </c>
      <c r="P106">
        <v>3</v>
      </c>
      <c r="Q106">
        <v>14</v>
      </c>
      <c r="R106">
        <v>0.35714285714285715</v>
      </c>
      <c r="S106">
        <v>2009</v>
      </c>
    </row>
    <row r="107" spans="1:19" x14ac:dyDescent="0.25">
      <c r="A107" t="s">
        <v>197</v>
      </c>
      <c r="B107" t="s">
        <v>208</v>
      </c>
      <c r="C107" t="s">
        <v>221</v>
      </c>
      <c r="D107">
        <v>0</v>
      </c>
      <c r="E107">
        <v>1</v>
      </c>
      <c r="F107">
        <v>0</v>
      </c>
      <c r="G107">
        <v>0</v>
      </c>
      <c r="H107" s="72">
        <v>1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1</v>
      </c>
      <c r="Q107">
        <v>4</v>
      </c>
      <c r="R107">
        <v>0.25</v>
      </c>
      <c r="S107">
        <v>2009</v>
      </c>
    </row>
    <row r="108" spans="1:19" x14ac:dyDescent="0.25">
      <c r="A108" t="s">
        <v>162</v>
      </c>
      <c r="B108" t="s">
        <v>172</v>
      </c>
      <c r="C108" t="s">
        <v>220</v>
      </c>
      <c r="D108">
        <v>0</v>
      </c>
      <c r="E108">
        <v>1</v>
      </c>
      <c r="F108">
        <v>0</v>
      </c>
      <c r="G108">
        <v>0</v>
      </c>
      <c r="H108" s="72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1</v>
      </c>
      <c r="Q108">
        <v>5</v>
      </c>
      <c r="R108">
        <v>0</v>
      </c>
      <c r="S108">
        <v>2009</v>
      </c>
    </row>
    <row r="109" spans="1:19" x14ac:dyDescent="0.25">
      <c r="A109" t="s">
        <v>373</v>
      </c>
      <c r="B109" t="s">
        <v>122</v>
      </c>
      <c r="C109" t="s">
        <v>383</v>
      </c>
      <c r="D109">
        <v>10</v>
      </c>
      <c r="E109">
        <v>13</v>
      </c>
      <c r="F109">
        <v>4</v>
      </c>
      <c r="G109">
        <v>4</v>
      </c>
      <c r="H109" s="72">
        <v>55.333333333333336</v>
      </c>
      <c r="I109">
        <v>0</v>
      </c>
      <c r="J109">
        <v>53</v>
      </c>
      <c r="K109">
        <v>30</v>
      </c>
      <c r="L109">
        <v>22</v>
      </c>
      <c r="M109">
        <v>2.7831325301204819</v>
      </c>
      <c r="N109">
        <v>22</v>
      </c>
      <c r="O109">
        <v>9</v>
      </c>
      <c r="P109">
        <v>40</v>
      </c>
      <c r="Q109">
        <v>209</v>
      </c>
      <c r="R109">
        <v>0.25358851674641147</v>
      </c>
      <c r="S109">
        <v>2018</v>
      </c>
    </row>
    <row r="110" spans="1:19" x14ac:dyDescent="0.25">
      <c r="A110" t="s">
        <v>20</v>
      </c>
      <c r="B110" t="s">
        <v>44</v>
      </c>
      <c r="C110" t="s">
        <v>315</v>
      </c>
      <c r="D110">
        <v>11</v>
      </c>
      <c r="E110">
        <v>12</v>
      </c>
      <c r="F110">
        <v>7</v>
      </c>
      <c r="G110">
        <v>4</v>
      </c>
      <c r="H110" s="72">
        <v>51.333333333333336</v>
      </c>
      <c r="I110">
        <v>0</v>
      </c>
      <c r="J110">
        <v>43</v>
      </c>
      <c r="K110">
        <v>32</v>
      </c>
      <c r="L110">
        <v>24</v>
      </c>
      <c r="M110">
        <v>3.2727272727272725</v>
      </c>
      <c r="N110">
        <v>46</v>
      </c>
      <c r="O110">
        <v>8</v>
      </c>
      <c r="P110">
        <v>55</v>
      </c>
      <c r="Q110">
        <v>188</v>
      </c>
      <c r="R110">
        <v>0.22872340425531915</v>
      </c>
      <c r="S110">
        <v>2018</v>
      </c>
    </row>
    <row r="111" spans="1:19" x14ac:dyDescent="0.25">
      <c r="A111" t="s">
        <v>14</v>
      </c>
      <c r="B111" t="s">
        <v>39</v>
      </c>
      <c r="C111" t="s">
        <v>308</v>
      </c>
      <c r="D111">
        <v>8</v>
      </c>
      <c r="E111">
        <v>13</v>
      </c>
      <c r="F111">
        <v>6</v>
      </c>
      <c r="G111">
        <v>4</v>
      </c>
      <c r="H111" s="72">
        <v>47</v>
      </c>
      <c r="I111">
        <v>0</v>
      </c>
      <c r="J111">
        <v>44</v>
      </c>
      <c r="K111">
        <v>29</v>
      </c>
      <c r="L111">
        <v>14</v>
      </c>
      <c r="M111">
        <v>2.0851063829787231</v>
      </c>
      <c r="N111">
        <v>12</v>
      </c>
      <c r="O111">
        <v>12</v>
      </c>
      <c r="P111">
        <v>23</v>
      </c>
      <c r="Q111">
        <v>182</v>
      </c>
      <c r="R111">
        <v>0.24175824175824176</v>
      </c>
      <c r="S111">
        <v>2018</v>
      </c>
    </row>
    <row r="112" spans="1:19" x14ac:dyDescent="0.25">
      <c r="A112" t="s">
        <v>23</v>
      </c>
      <c r="B112" t="s">
        <v>47</v>
      </c>
      <c r="C112" t="s">
        <v>306</v>
      </c>
      <c r="D112">
        <v>8</v>
      </c>
      <c r="E112">
        <v>10</v>
      </c>
      <c r="F112">
        <v>4</v>
      </c>
      <c r="G112">
        <v>2</v>
      </c>
      <c r="H112" s="72">
        <v>37.666666666666664</v>
      </c>
      <c r="I112">
        <v>0</v>
      </c>
      <c r="J112">
        <v>31</v>
      </c>
      <c r="K112">
        <v>23</v>
      </c>
      <c r="L112">
        <v>16</v>
      </c>
      <c r="M112">
        <v>2.9734513274336285</v>
      </c>
      <c r="N112">
        <v>21</v>
      </c>
      <c r="O112">
        <v>9</v>
      </c>
      <c r="P112">
        <v>18</v>
      </c>
      <c r="Q112">
        <v>137</v>
      </c>
      <c r="R112">
        <v>0.22627737226277372</v>
      </c>
      <c r="S112">
        <v>2018</v>
      </c>
    </row>
    <row r="113" spans="1:19" x14ac:dyDescent="0.25">
      <c r="A113" t="s">
        <v>8</v>
      </c>
      <c r="B113" t="s">
        <v>32</v>
      </c>
      <c r="C113" t="s">
        <v>304</v>
      </c>
      <c r="D113">
        <v>0</v>
      </c>
      <c r="E113">
        <v>17</v>
      </c>
      <c r="F113">
        <v>1</v>
      </c>
      <c r="G113">
        <v>1</v>
      </c>
      <c r="H113" s="72">
        <v>25.333333333333332</v>
      </c>
      <c r="I113">
        <v>3</v>
      </c>
      <c r="J113">
        <v>27</v>
      </c>
      <c r="K113">
        <v>23</v>
      </c>
      <c r="L113">
        <v>16</v>
      </c>
      <c r="M113">
        <v>4.4210526315789478</v>
      </c>
      <c r="N113">
        <v>14</v>
      </c>
      <c r="O113">
        <v>9</v>
      </c>
      <c r="P113">
        <v>21</v>
      </c>
      <c r="Q113">
        <v>104</v>
      </c>
      <c r="R113">
        <v>0.25961538461538464</v>
      </c>
      <c r="S113">
        <v>2018</v>
      </c>
    </row>
    <row r="114" spans="1:19" x14ac:dyDescent="0.25">
      <c r="A114" t="s">
        <v>161</v>
      </c>
      <c r="B114" t="s">
        <v>369</v>
      </c>
      <c r="C114" t="s">
        <v>380</v>
      </c>
      <c r="D114">
        <v>0</v>
      </c>
      <c r="E114">
        <v>12</v>
      </c>
      <c r="F114">
        <v>0</v>
      </c>
      <c r="G114">
        <v>2</v>
      </c>
      <c r="H114" s="72">
        <v>23.333333333333332</v>
      </c>
      <c r="I114">
        <v>1</v>
      </c>
      <c r="J114">
        <v>20</v>
      </c>
      <c r="K114">
        <v>15</v>
      </c>
      <c r="L114">
        <v>12</v>
      </c>
      <c r="M114">
        <v>3.6000000000000005</v>
      </c>
      <c r="N114">
        <v>8</v>
      </c>
      <c r="O114">
        <v>6</v>
      </c>
      <c r="P114">
        <v>11</v>
      </c>
      <c r="Q114">
        <v>86</v>
      </c>
      <c r="R114">
        <v>0.23255813953488372</v>
      </c>
      <c r="S114">
        <v>2018</v>
      </c>
    </row>
    <row r="115" spans="1:19" x14ac:dyDescent="0.25">
      <c r="A115" t="s">
        <v>370</v>
      </c>
      <c r="B115" t="s">
        <v>36</v>
      </c>
      <c r="C115" t="s">
        <v>381</v>
      </c>
      <c r="D115">
        <v>3</v>
      </c>
      <c r="E115">
        <v>7</v>
      </c>
      <c r="F115">
        <v>0</v>
      </c>
      <c r="G115">
        <v>1</v>
      </c>
      <c r="H115" s="72">
        <v>14.666666666666666</v>
      </c>
      <c r="I115">
        <v>0</v>
      </c>
      <c r="J115">
        <v>13</v>
      </c>
      <c r="K115">
        <v>17</v>
      </c>
      <c r="L115">
        <v>14</v>
      </c>
      <c r="M115">
        <v>6.6818181818181817</v>
      </c>
      <c r="N115">
        <v>16</v>
      </c>
      <c r="O115">
        <v>8</v>
      </c>
      <c r="P115">
        <v>6</v>
      </c>
      <c r="Q115">
        <v>54</v>
      </c>
      <c r="R115">
        <v>0.24074074074074073</v>
      </c>
      <c r="S115">
        <v>2018</v>
      </c>
    </row>
    <row r="116" spans="1:19" x14ac:dyDescent="0.25">
      <c r="A116" t="s">
        <v>371</v>
      </c>
      <c r="B116" t="s">
        <v>372</v>
      </c>
      <c r="C116" t="s">
        <v>382</v>
      </c>
      <c r="D116">
        <v>2</v>
      </c>
      <c r="E116">
        <v>3</v>
      </c>
      <c r="F116">
        <v>2</v>
      </c>
      <c r="G116">
        <v>0</v>
      </c>
      <c r="H116" s="72">
        <v>13</v>
      </c>
      <c r="I116">
        <v>0</v>
      </c>
      <c r="J116">
        <v>7</v>
      </c>
      <c r="K116">
        <v>5</v>
      </c>
      <c r="L116">
        <v>3</v>
      </c>
      <c r="M116">
        <v>1.6153846153846154</v>
      </c>
      <c r="N116">
        <v>9</v>
      </c>
      <c r="O116">
        <v>2</v>
      </c>
      <c r="P116">
        <v>12</v>
      </c>
      <c r="Q116">
        <v>47</v>
      </c>
      <c r="R116">
        <v>0.14893617021276595</v>
      </c>
      <c r="S116">
        <v>2018</v>
      </c>
    </row>
    <row r="117" spans="1:19" x14ac:dyDescent="0.25">
      <c r="A117" t="s">
        <v>367</v>
      </c>
      <c r="B117" t="s">
        <v>368</v>
      </c>
      <c r="C117" t="s">
        <v>379</v>
      </c>
      <c r="D117">
        <v>0</v>
      </c>
      <c r="E117">
        <v>4</v>
      </c>
      <c r="F117">
        <v>0</v>
      </c>
      <c r="G117">
        <v>0</v>
      </c>
      <c r="H117" s="72">
        <v>7</v>
      </c>
      <c r="I117">
        <v>0</v>
      </c>
      <c r="J117">
        <v>14</v>
      </c>
      <c r="K117">
        <v>10</v>
      </c>
      <c r="L117">
        <v>5</v>
      </c>
      <c r="M117">
        <v>5</v>
      </c>
      <c r="N117">
        <v>6</v>
      </c>
      <c r="O117">
        <v>3</v>
      </c>
      <c r="P117">
        <v>3</v>
      </c>
      <c r="Q117">
        <v>36</v>
      </c>
      <c r="R117">
        <v>0.3888888888888889</v>
      </c>
      <c r="S117">
        <v>2018</v>
      </c>
    </row>
    <row r="118" spans="1:19" x14ac:dyDescent="0.25">
      <c r="A118" t="s">
        <v>10</v>
      </c>
      <c r="B118" t="s">
        <v>34</v>
      </c>
      <c r="C118" t="s">
        <v>311</v>
      </c>
      <c r="D118">
        <v>0</v>
      </c>
      <c r="E118">
        <v>3</v>
      </c>
      <c r="F118">
        <v>0</v>
      </c>
      <c r="G118">
        <v>0</v>
      </c>
      <c r="H118" s="72">
        <v>4</v>
      </c>
      <c r="I118">
        <v>0</v>
      </c>
      <c r="J118">
        <v>6</v>
      </c>
      <c r="K118">
        <v>6</v>
      </c>
      <c r="L118">
        <v>4</v>
      </c>
      <c r="M118">
        <v>7</v>
      </c>
      <c r="N118">
        <v>3</v>
      </c>
      <c r="O118">
        <v>3</v>
      </c>
      <c r="P118">
        <v>2</v>
      </c>
      <c r="Q118">
        <v>20</v>
      </c>
      <c r="R118">
        <v>0.3</v>
      </c>
      <c r="S118">
        <v>2018</v>
      </c>
    </row>
    <row r="119" spans="1:19" x14ac:dyDescent="0.25">
      <c r="A119" t="s">
        <v>365</v>
      </c>
      <c r="B119" t="s">
        <v>366</v>
      </c>
      <c r="C119" t="s">
        <v>378</v>
      </c>
      <c r="D119">
        <v>0</v>
      </c>
      <c r="E119">
        <v>1</v>
      </c>
      <c r="F119">
        <v>0</v>
      </c>
      <c r="G119">
        <v>0</v>
      </c>
      <c r="H119" s="72">
        <v>1</v>
      </c>
      <c r="I119">
        <v>0</v>
      </c>
      <c r="J119">
        <v>4</v>
      </c>
      <c r="K119">
        <v>4</v>
      </c>
      <c r="L119">
        <v>4</v>
      </c>
      <c r="M119">
        <v>28</v>
      </c>
      <c r="N119">
        <v>2</v>
      </c>
      <c r="O119">
        <v>0</v>
      </c>
      <c r="P119">
        <v>1</v>
      </c>
      <c r="Q119">
        <v>7</v>
      </c>
      <c r="R119">
        <v>0.5714285714285714</v>
      </c>
      <c r="S119">
        <v>2018</v>
      </c>
    </row>
    <row r="120" spans="1:19" x14ac:dyDescent="0.25">
      <c r="A120" t="s">
        <v>373</v>
      </c>
      <c r="B120" t="s">
        <v>122</v>
      </c>
      <c r="C120" t="s">
        <v>383</v>
      </c>
      <c r="D120">
        <v>9</v>
      </c>
      <c r="E120">
        <v>14</v>
      </c>
      <c r="F120" t="s">
        <v>419</v>
      </c>
      <c r="G120">
        <v>2</v>
      </c>
      <c r="H120" s="72">
        <v>58</v>
      </c>
      <c r="I120">
        <v>0</v>
      </c>
      <c r="J120">
        <v>53</v>
      </c>
      <c r="K120">
        <v>31</v>
      </c>
      <c r="L120">
        <v>24</v>
      </c>
      <c r="M120">
        <v>2.9</v>
      </c>
      <c r="N120">
        <v>22</v>
      </c>
      <c r="O120">
        <v>6</v>
      </c>
      <c r="P120">
        <v>49</v>
      </c>
      <c r="Q120">
        <v>217</v>
      </c>
      <c r="R120">
        <v>0.24399999999999999</v>
      </c>
      <c r="S120">
        <v>2019</v>
      </c>
    </row>
    <row r="121" spans="1:19" x14ac:dyDescent="0.25">
      <c r="A121" t="s">
        <v>16</v>
      </c>
      <c r="B121" t="s">
        <v>386</v>
      </c>
      <c r="C121" t="s">
        <v>406</v>
      </c>
      <c r="D121">
        <v>9</v>
      </c>
      <c r="E121">
        <v>10</v>
      </c>
      <c r="F121" t="s">
        <v>420</v>
      </c>
      <c r="G121">
        <v>2</v>
      </c>
      <c r="H121" s="72">
        <v>48.666666666666664</v>
      </c>
      <c r="I121">
        <v>0</v>
      </c>
      <c r="J121">
        <v>58</v>
      </c>
      <c r="K121">
        <v>31</v>
      </c>
      <c r="L121">
        <v>24</v>
      </c>
      <c r="M121">
        <v>3.45</v>
      </c>
      <c r="N121">
        <v>13</v>
      </c>
      <c r="O121">
        <v>4</v>
      </c>
      <c r="P121">
        <v>33</v>
      </c>
      <c r="Q121">
        <v>204</v>
      </c>
      <c r="R121">
        <v>0.28399999999999997</v>
      </c>
      <c r="S121">
        <v>2019</v>
      </c>
    </row>
    <row r="122" spans="1:19" x14ac:dyDescent="0.25">
      <c r="A122" t="s">
        <v>393</v>
      </c>
      <c r="B122" t="s">
        <v>394</v>
      </c>
      <c r="C122" t="s">
        <v>411</v>
      </c>
      <c r="D122">
        <v>4</v>
      </c>
      <c r="E122">
        <v>12</v>
      </c>
      <c r="F122" t="s">
        <v>419</v>
      </c>
      <c r="G122">
        <v>2</v>
      </c>
      <c r="H122" s="72">
        <v>40.666666666666664</v>
      </c>
      <c r="I122">
        <v>1</v>
      </c>
      <c r="J122">
        <v>40</v>
      </c>
      <c r="K122">
        <v>19</v>
      </c>
      <c r="L122">
        <v>13</v>
      </c>
      <c r="M122">
        <v>2.2400000000000002</v>
      </c>
      <c r="N122">
        <v>18</v>
      </c>
      <c r="O122">
        <v>2</v>
      </c>
      <c r="P122">
        <v>14</v>
      </c>
      <c r="Q122">
        <v>158</v>
      </c>
      <c r="R122">
        <v>0.253</v>
      </c>
      <c r="S122">
        <v>2019</v>
      </c>
    </row>
    <row r="123" spans="1:19" x14ac:dyDescent="0.25">
      <c r="A123" t="s">
        <v>20</v>
      </c>
      <c r="B123" t="s">
        <v>44</v>
      </c>
      <c r="C123" t="s">
        <v>315</v>
      </c>
      <c r="D123">
        <v>11</v>
      </c>
      <c r="E123">
        <v>11</v>
      </c>
      <c r="F123" t="s">
        <v>421</v>
      </c>
      <c r="G123">
        <v>5</v>
      </c>
      <c r="H123" s="72">
        <v>40.333333333333336</v>
      </c>
      <c r="I123">
        <v>0</v>
      </c>
      <c r="J123">
        <v>36</v>
      </c>
      <c r="K123">
        <v>42</v>
      </c>
      <c r="L123">
        <v>35</v>
      </c>
      <c r="M123">
        <v>6.07</v>
      </c>
      <c r="N123">
        <v>41</v>
      </c>
      <c r="O123">
        <v>9</v>
      </c>
      <c r="P123">
        <v>34</v>
      </c>
      <c r="Q123">
        <v>156</v>
      </c>
      <c r="R123">
        <v>0.23100000000000001</v>
      </c>
      <c r="S123">
        <v>2019</v>
      </c>
    </row>
    <row r="124" spans="1:19" x14ac:dyDescent="0.25">
      <c r="A124" t="s">
        <v>161</v>
      </c>
      <c r="B124" t="s">
        <v>369</v>
      </c>
      <c r="C124" t="s">
        <v>380</v>
      </c>
      <c r="D124">
        <v>0</v>
      </c>
      <c r="E124">
        <v>7</v>
      </c>
      <c r="F124" t="s">
        <v>422</v>
      </c>
      <c r="G124">
        <v>1</v>
      </c>
      <c r="H124" s="72">
        <v>17.666666666666668</v>
      </c>
      <c r="I124">
        <v>0</v>
      </c>
      <c r="J124">
        <v>18</v>
      </c>
      <c r="K124">
        <v>13</v>
      </c>
      <c r="L124">
        <v>8</v>
      </c>
      <c r="M124">
        <v>3.17</v>
      </c>
      <c r="N124">
        <v>10</v>
      </c>
      <c r="O124">
        <v>0</v>
      </c>
      <c r="P124">
        <v>18</v>
      </c>
      <c r="Q124">
        <v>68</v>
      </c>
      <c r="R124">
        <v>0.26500000000000001</v>
      </c>
      <c r="S124">
        <v>2019</v>
      </c>
    </row>
    <row r="125" spans="1:19" x14ac:dyDescent="0.25">
      <c r="A125" t="s">
        <v>387</v>
      </c>
      <c r="B125" t="s">
        <v>388</v>
      </c>
      <c r="C125" t="s">
        <v>407</v>
      </c>
      <c r="D125">
        <v>0</v>
      </c>
      <c r="E125">
        <v>8</v>
      </c>
      <c r="F125" t="s">
        <v>423</v>
      </c>
      <c r="G125">
        <v>1</v>
      </c>
      <c r="H125" s="72">
        <v>17.333333333333332</v>
      </c>
      <c r="I125">
        <v>0</v>
      </c>
      <c r="J125">
        <v>17</v>
      </c>
      <c r="K125">
        <v>10</v>
      </c>
      <c r="L125">
        <v>8</v>
      </c>
      <c r="M125">
        <v>3.23</v>
      </c>
      <c r="N125">
        <v>10</v>
      </c>
      <c r="O125">
        <v>4</v>
      </c>
      <c r="P125">
        <v>22</v>
      </c>
      <c r="Q125">
        <v>65</v>
      </c>
      <c r="R125">
        <v>0.26200000000000001</v>
      </c>
      <c r="S125">
        <v>2019</v>
      </c>
    </row>
    <row r="126" spans="1:19" x14ac:dyDescent="0.25">
      <c r="A126" t="s">
        <v>403</v>
      </c>
      <c r="B126" t="s">
        <v>176</v>
      </c>
      <c r="C126" t="s">
        <v>417</v>
      </c>
      <c r="D126">
        <v>3</v>
      </c>
      <c r="E126">
        <v>3</v>
      </c>
      <c r="F126" t="s">
        <v>424</v>
      </c>
      <c r="G126">
        <v>0</v>
      </c>
      <c r="H126" s="72">
        <v>16</v>
      </c>
      <c r="I126">
        <v>0</v>
      </c>
      <c r="J126">
        <v>9</v>
      </c>
      <c r="K126">
        <v>6</v>
      </c>
      <c r="L126">
        <v>6</v>
      </c>
      <c r="M126">
        <v>2.63</v>
      </c>
      <c r="N126">
        <v>10</v>
      </c>
      <c r="O126">
        <v>0</v>
      </c>
      <c r="P126">
        <v>10</v>
      </c>
      <c r="Q126">
        <v>51</v>
      </c>
      <c r="R126">
        <v>0.17599999999999999</v>
      </c>
      <c r="S126">
        <v>2019</v>
      </c>
    </row>
    <row r="127" spans="1:19" x14ac:dyDescent="0.25">
      <c r="A127" t="s">
        <v>17</v>
      </c>
      <c r="B127" t="s">
        <v>42</v>
      </c>
      <c r="C127" t="s">
        <v>307</v>
      </c>
      <c r="D127">
        <v>0</v>
      </c>
      <c r="E127">
        <v>10</v>
      </c>
      <c r="F127" t="s">
        <v>422</v>
      </c>
      <c r="G127">
        <v>1</v>
      </c>
      <c r="H127" s="72">
        <v>15.333333333333334</v>
      </c>
      <c r="I127">
        <v>2</v>
      </c>
      <c r="J127">
        <v>19</v>
      </c>
      <c r="K127">
        <v>11</v>
      </c>
      <c r="L127">
        <v>8</v>
      </c>
      <c r="M127">
        <v>3.65</v>
      </c>
      <c r="N127">
        <v>5</v>
      </c>
      <c r="O127">
        <v>0</v>
      </c>
      <c r="P127">
        <v>8</v>
      </c>
      <c r="Q127">
        <v>62</v>
      </c>
      <c r="R127">
        <v>0.30599999999999999</v>
      </c>
      <c r="S127">
        <v>2019</v>
      </c>
    </row>
    <row r="128" spans="1:19" x14ac:dyDescent="0.25">
      <c r="A128" t="s">
        <v>374</v>
      </c>
      <c r="B128" t="s">
        <v>375</v>
      </c>
      <c r="C128" t="s">
        <v>384</v>
      </c>
      <c r="D128">
        <v>2</v>
      </c>
      <c r="E128">
        <v>8</v>
      </c>
      <c r="F128" t="s">
        <v>422</v>
      </c>
      <c r="G128">
        <v>1</v>
      </c>
      <c r="H128" s="72">
        <v>10</v>
      </c>
      <c r="I128">
        <v>1</v>
      </c>
      <c r="J128">
        <v>7</v>
      </c>
      <c r="K128">
        <v>7</v>
      </c>
      <c r="L128">
        <v>5</v>
      </c>
      <c r="M128">
        <v>3.5</v>
      </c>
      <c r="N128">
        <v>11</v>
      </c>
      <c r="O128">
        <v>1</v>
      </c>
      <c r="P128">
        <v>10</v>
      </c>
      <c r="Q128">
        <v>33</v>
      </c>
      <c r="R128">
        <v>0.21199999999999999</v>
      </c>
      <c r="S128">
        <v>2019</v>
      </c>
    </row>
    <row r="129" spans="1:19" x14ac:dyDescent="0.25">
      <c r="A129" t="s">
        <v>371</v>
      </c>
      <c r="B129" t="s">
        <v>372</v>
      </c>
      <c r="C129" t="s">
        <v>382</v>
      </c>
      <c r="D129">
        <v>1</v>
      </c>
      <c r="E129">
        <v>1</v>
      </c>
      <c r="F129" t="s">
        <v>423</v>
      </c>
      <c r="G129">
        <v>0</v>
      </c>
      <c r="H129" s="72">
        <v>5</v>
      </c>
      <c r="I129">
        <v>0</v>
      </c>
      <c r="J129">
        <v>7</v>
      </c>
      <c r="K129">
        <v>2</v>
      </c>
      <c r="L129">
        <v>2</v>
      </c>
      <c r="M129">
        <v>2.8</v>
      </c>
      <c r="N129">
        <v>1</v>
      </c>
      <c r="O129">
        <v>1</v>
      </c>
      <c r="P129">
        <v>2</v>
      </c>
      <c r="Q129">
        <v>19</v>
      </c>
      <c r="R129">
        <v>0.36799999999999999</v>
      </c>
      <c r="S129">
        <v>2019</v>
      </c>
    </row>
    <row r="130" spans="1:19" x14ac:dyDescent="0.25">
      <c r="A130" t="s">
        <v>397</v>
      </c>
      <c r="B130" t="s">
        <v>368</v>
      </c>
      <c r="C130" t="s">
        <v>413</v>
      </c>
      <c r="D130">
        <v>1</v>
      </c>
      <c r="E130">
        <v>1</v>
      </c>
      <c r="F130" t="s">
        <v>423</v>
      </c>
      <c r="G130">
        <v>0</v>
      </c>
      <c r="H130" s="72">
        <v>3</v>
      </c>
      <c r="I130">
        <v>0</v>
      </c>
      <c r="J130">
        <v>2</v>
      </c>
      <c r="K130">
        <v>4</v>
      </c>
      <c r="L130">
        <v>2</v>
      </c>
      <c r="M130">
        <v>4.67</v>
      </c>
      <c r="N130">
        <v>1</v>
      </c>
      <c r="O130">
        <v>2</v>
      </c>
      <c r="P130">
        <v>2</v>
      </c>
      <c r="Q130">
        <v>12</v>
      </c>
      <c r="R130">
        <v>0.16700000000000001</v>
      </c>
      <c r="S130">
        <v>2019</v>
      </c>
    </row>
    <row r="131" spans="1:19" x14ac:dyDescent="0.25">
      <c r="A131" t="s">
        <v>367</v>
      </c>
      <c r="B131" t="s">
        <v>368</v>
      </c>
      <c r="C131" t="s">
        <v>379</v>
      </c>
      <c r="D131">
        <v>0</v>
      </c>
      <c r="E131">
        <v>2</v>
      </c>
      <c r="F131" t="s">
        <v>423</v>
      </c>
      <c r="G131">
        <v>0</v>
      </c>
      <c r="H131" s="72">
        <v>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2</v>
      </c>
      <c r="Q131">
        <v>6</v>
      </c>
      <c r="R131">
        <v>0</v>
      </c>
      <c r="S131">
        <v>2019</v>
      </c>
    </row>
    <row r="132" spans="1:19" x14ac:dyDescent="0.25">
      <c r="A132" t="s">
        <v>401</v>
      </c>
      <c r="B132" t="s">
        <v>402</v>
      </c>
      <c r="C132" t="s">
        <v>416</v>
      </c>
      <c r="D132">
        <v>1</v>
      </c>
      <c r="E132">
        <v>1</v>
      </c>
      <c r="F132" t="s">
        <v>422</v>
      </c>
      <c r="G132">
        <v>1</v>
      </c>
      <c r="H132" s="72">
        <v>1.3333333333333333</v>
      </c>
      <c r="I132">
        <v>0</v>
      </c>
      <c r="J132">
        <v>0</v>
      </c>
      <c r="K132">
        <v>2</v>
      </c>
      <c r="L132">
        <v>0</v>
      </c>
      <c r="M132">
        <v>0</v>
      </c>
      <c r="N132">
        <v>6</v>
      </c>
      <c r="O132">
        <v>0</v>
      </c>
      <c r="P132">
        <v>1</v>
      </c>
      <c r="Q132">
        <v>3</v>
      </c>
      <c r="R132">
        <v>0</v>
      </c>
      <c r="S132">
        <v>2019</v>
      </c>
    </row>
    <row r="133" spans="1:19" x14ac:dyDescent="0.25">
      <c r="A133" t="s">
        <v>11</v>
      </c>
      <c r="B133" t="s">
        <v>35</v>
      </c>
      <c r="C133" t="s">
        <v>309</v>
      </c>
      <c r="D133">
        <v>0</v>
      </c>
      <c r="E133">
        <v>1</v>
      </c>
      <c r="F133" t="s">
        <v>422</v>
      </c>
      <c r="G133">
        <v>0</v>
      </c>
      <c r="H133" s="72">
        <v>1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3</v>
      </c>
      <c r="O133">
        <v>0</v>
      </c>
      <c r="P133">
        <v>1</v>
      </c>
      <c r="Q133">
        <v>3</v>
      </c>
      <c r="R133">
        <v>0</v>
      </c>
      <c r="S133">
        <v>2019</v>
      </c>
    </row>
    <row r="134" spans="1:19" x14ac:dyDescent="0.25">
      <c r="A134" t="s">
        <v>370</v>
      </c>
      <c r="B134" t="s">
        <v>36</v>
      </c>
      <c r="C134" t="s">
        <v>381</v>
      </c>
      <c r="D134">
        <v>0</v>
      </c>
      <c r="E134">
        <v>1</v>
      </c>
      <c r="F134" t="s">
        <v>422</v>
      </c>
      <c r="G134">
        <v>0</v>
      </c>
      <c r="H134" s="72">
        <v>0.33333333333333331</v>
      </c>
      <c r="I134">
        <v>0</v>
      </c>
      <c r="J134">
        <v>0</v>
      </c>
      <c r="K134">
        <v>3</v>
      </c>
      <c r="L134">
        <v>3</v>
      </c>
      <c r="M134">
        <v>63</v>
      </c>
      <c r="N134">
        <v>3</v>
      </c>
      <c r="O134">
        <v>1</v>
      </c>
      <c r="P134">
        <v>0</v>
      </c>
      <c r="Q134">
        <v>1</v>
      </c>
      <c r="R134">
        <v>0</v>
      </c>
      <c r="S134">
        <v>2019</v>
      </c>
    </row>
    <row r="135" spans="1:19" x14ac:dyDescent="0.25">
      <c r="A135" t="s">
        <v>393</v>
      </c>
      <c r="B135" t="s">
        <v>394</v>
      </c>
      <c r="C135" t="s">
        <v>411</v>
      </c>
      <c r="D135">
        <v>2</v>
      </c>
      <c r="E135">
        <v>7</v>
      </c>
      <c r="F135">
        <v>3</v>
      </c>
      <c r="G135">
        <v>2</v>
      </c>
      <c r="H135" s="72">
        <v>28.66</v>
      </c>
      <c r="I135">
        <v>1</v>
      </c>
      <c r="J135">
        <v>27</v>
      </c>
      <c r="K135">
        <v>12</v>
      </c>
      <c r="L135">
        <v>8</v>
      </c>
      <c r="M135">
        <v>1.95</v>
      </c>
      <c r="N135">
        <v>9</v>
      </c>
      <c r="O135">
        <v>5</v>
      </c>
      <c r="P135">
        <v>11</v>
      </c>
      <c r="Q135">
        <v>110</v>
      </c>
      <c r="R135">
        <v>0.245</v>
      </c>
      <c r="S135">
        <v>2020</v>
      </c>
    </row>
    <row r="136" spans="1:19" x14ac:dyDescent="0.25">
      <c r="A136" t="s">
        <v>16</v>
      </c>
      <c r="B136" t="s">
        <v>386</v>
      </c>
      <c r="C136" t="s">
        <v>406</v>
      </c>
      <c r="D136">
        <v>4</v>
      </c>
      <c r="E136">
        <v>4</v>
      </c>
      <c r="F136">
        <v>2</v>
      </c>
      <c r="G136">
        <v>2</v>
      </c>
      <c r="H136" s="72">
        <v>18.66</v>
      </c>
      <c r="J136">
        <v>23</v>
      </c>
      <c r="K136">
        <v>14</v>
      </c>
      <c r="L136">
        <v>10</v>
      </c>
      <c r="M136">
        <v>3.75</v>
      </c>
      <c r="N136">
        <v>5</v>
      </c>
      <c r="O136">
        <v>2</v>
      </c>
      <c r="P136">
        <v>9</v>
      </c>
      <c r="Q136">
        <v>74</v>
      </c>
      <c r="R136">
        <v>0.311</v>
      </c>
      <c r="S136">
        <v>2020</v>
      </c>
    </row>
    <row r="137" spans="1:19" x14ac:dyDescent="0.25">
      <c r="A137" t="s">
        <v>389</v>
      </c>
      <c r="B137" t="s">
        <v>390</v>
      </c>
      <c r="C137" t="s">
        <v>408</v>
      </c>
      <c r="D137">
        <v>1</v>
      </c>
      <c r="E137">
        <v>5</v>
      </c>
      <c r="F137">
        <v>1</v>
      </c>
      <c r="G137">
        <v>0</v>
      </c>
      <c r="H137" s="72">
        <v>8</v>
      </c>
      <c r="J137">
        <v>4</v>
      </c>
      <c r="K137">
        <v>2</v>
      </c>
      <c r="L137">
        <v>2</v>
      </c>
      <c r="M137">
        <v>1.75</v>
      </c>
      <c r="N137">
        <v>3</v>
      </c>
      <c r="O137">
        <v>2</v>
      </c>
      <c r="P137">
        <v>4</v>
      </c>
      <c r="Q137">
        <v>26</v>
      </c>
      <c r="R137">
        <v>0.154</v>
      </c>
      <c r="S137">
        <v>2020</v>
      </c>
    </row>
    <row r="138" spans="1:19" x14ac:dyDescent="0.25">
      <c r="A138" t="s">
        <v>115</v>
      </c>
      <c r="B138" t="s">
        <v>400</v>
      </c>
      <c r="C138" t="s">
        <v>415</v>
      </c>
      <c r="D138">
        <v>0</v>
      </c>
      <c r="E138">
        <v>1</v>
      </c>
      <c r="F138">
        <v>0</v>
      </c>
      <c r="G138">
        <v>0</v>
      </c>
      <c r="H138" s="72">
        <v>0.33</v>
      </c>
      <c r="J138">
        <v>2</v>
      </c>
      <c r="K138">
        <v>3</v>
      </c>
      <c r="L138">
        <v>3</v>
      </c>
      <c r="M138">
        <v>63</v>
      </c>
      <c r="N138">
        <v>2</v>
      </c>
      <c r="O138">
        <v>0</v>
      </c>
      <c r="P138">
        <v>0</v>
      </c>
      <c r="Q138">
        <v>3</v>
      </c>
      <c r="R138">
        <v>0.66700000000000004</v>
      </c>
      <c r="S138">
        <v>2020</v>
      </c>
    </row>
    <row r="139" spans="1:19" x14ac:dyDescent="0.25">
      <c r="A139" t="s">
        <v>387</v>
      </c>
      <c r="B139" t="s">
        <v>388</v>
      </c>
      <c r="C139" t="s">
        <v>407</v>
      </c>
      <c r="D139">
        <v>0</v>
      </c>
      <c r="E139">
        <v>3</v>
      </c>
      <c r="F139">
        <v>0</v>
      </c>
      <c r="G139">
        <v>0</v>
      </c>
      <c r="H139" s="72">
        <v>1.67</v>
      </c>
      <c r="J139">
        <v>4</v>
      </c>
      <c r="K139">
        <v>3</v>
      </c>
      <c r="L139">
        <v>3</v>
      </c>
      <c r="M139">
        <v>12.6</v>
      </c>
      <c r="N139">
        <v>3</v>
      </c>
      <c r="O139">
        <v>0</v>
      </c>
      <c r="P139">
        <v>2</v>
      </c>
      <c r="Q139">
        <v>9</v>
      </c>
      <c r="R139">
        <v>0.44400000000000001</v>
      </c>
      <c r="S139">
        <v>2020</v>
      </c>
    </row>
    <row r="140" spans="1:19" x14ac:dyDescent="0.25">
      <c r="A140" t="s">
        <v>371</v>
      </c>
      <c r="B140" t="s">
        <v>372</v>
      </c>
      <c r="C140" t="s">
        <v>382</v>
      </c>
      <c r="D140">
        <v>3</v>
      </c>
      <c r="E140">
        <v>3</v>
      </c>
      <c r="F140">
        <v>2</v>
      </c>
      <c r="G140">
        <v>0</v>
      </c>
      <c r="H140" s="72">
        <v>16.329999999999998</v>
      </c>
      <c r="J140">
        <v>12</v>
      </c>
      <c r="K140">
        <v>4</v>
      </c>
      <c r="L140">
        <v>4</v>
      </c>
      <c r="M140">
        <v>1.71</v>
      </c>
      <c r="N140">
        <v>9</v>
      </c>
      <c r="O140">
        <v>3</v>
      </c>
      <c r="P140">
        <v>10</v>
      </c>
      <c r="Q140">
        <v>55</v>
      </c>
      <c r="R140">
        <v>0.218</v>
      </c>
      <c r="S140">
        <v>2020</v>
      </c>
    </row>
    <row r="141" spans="1:19" x14ac:dyDescent="0.25">
      <c r="A141" t="s">
        <v>397</v>
      </c>
      <c r="B141" t="s">
        <v>368</v>
      </c>
      <c r="C141" t="s">
        <v>413</v>
      </c>
      <c r="D141">
        <v>7</v>
      </c>
      <c r="E141">
        <v>7</v>
      </c>
      <c r="F141">
        <v>2</v>
      </c>
      <c r="G141">
        <v>2</v>
      </c>
      <c r="H141" s="72">
        <v>24.33</v>
      </c>
      <c r="J141">
        <v>12</v>
      </c>
      <c r="K141">
        <v>16</v>
      </c>
      <c r="L141">
        <v>13</v>
      </c>
      <c r="M141">
        <v>3.74</v>
      </c>
      <c r="N141">
        <v>20</v>
      </c>
      <c r="O141">
        <v>8</v>
      </c>
      <c r="P141">
        <v>27</v>
      </c>
      <c r="Q141">
        <v>80</v>
      </c>
      <c r="R141">
        <v>0.15</v>
      </c>
      <c r="S141">
        <v>2020</v>
      </c>
    </row>
    <row r="142" spans="1:19" x14ac:dyDescent="0.25">
      <c r="A142" t="s">
        <v>445</v>
      </c>
      <c r="B142" t="s">
        <v>453</v>
      </c>
      <c r="C142" t="s">
        <v>433</v>
      </c>
      <c r="D142">
        <v>0</v>
      </c>
      <c r="E142">
        <v>1</v>
      </c>
      <c r="F142">
        <v>0</v>
      </c>
      <c r="G142">
        <v>0</v>
      </c>
      <c r="H142" s="72">
        <v>1.66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</v>
      </c>
      <c r="Q142">
        <v>6</v>
      </c>
      <c r="R142">
        <v>0.16700000000000001</v>
      </c>
      <c r="S142">
        <v>2020</v>
      </c>
    </row>
    <row r="143" spans="1:19" x14ac:dyDescent="0.25">
      <c r="A143" t="s">
        <v>448</v>
      </c>
      <c r="B143" t="s">
        <v>455</v>
      </c>
      <c r="C143" t="s">
        <v>436</v>
      </c>
      <c r="D143">
        <v>3</v>
      </c>
      <c r="E143">
        <v>5</v>
      </c>
      <c r="F143">
        <v>1</v>
      </c>
      <c r="G143">
        <v>3</v>
      </c>
      <c r="H143" s="72">
        <v>17.66</v>
      </c>
      <c r="J143">
        <v>16</v>
      </c>
      <c r="K143">
        <v>14</v>
      </c>
      <c r="L143">
        <v>9</v>
      </c>
      <c r="M143">
        <v>3.57</v>
      </c>
      <c r="N143">
        <v>5</v>
      </c>
      <c r="O143">
        <v>2</v>
      </c>
      <c r="P143">
        <v>12</v>
      </c>
      <c r="Q143">
        <v>71</v>
      </c>
      <c r="R143">
        <v>0.22500000000000001</v>
      </c>
      <c r="S143">
        <v>2020</v>
      </c>
    </row>
    <row r="144" spans="1:19" x14ac:dyDescent="0.25">
      <c r="A144" t="s">
        <v>449</v>
      </c>
      <c r="B144" t="s">
        <v>456</v>
      </c>
      <c r="C144" t="s">
        <v>437</v>
      </c>
      <c r="D144">
        <v>0</v>
      </c>
      <c r="E144">
        <v>3</v>
      </c>
      <c r="F144">
        <v>0</v>
      </c>
      <c r="G144">
        <v>0</v>
      </c>
      <c r="H144" s="72">
        <v>3.33</v>
      </c>
      <c r="J144">
        <v>2</v>
      </c>
      <c r="K144">
        <v>1</v>
      </c>
      <c r="L144">
        <v>0</v>
      </c>
      <c r="M144">
        <v>0</v>
      </c>
      <c r="N144">
        <v>1</v>
      </c>
      <c r="O144">
        <v>2</v>
      </c>
      <c r="P144">
        <v>1</v>
      </c>
      <c r="Q144">
        <v>11</v>
      </c>
      <c r="R144">
        <v>0.182</v>
      </c>
      <c r="S144">
        <v>2020</v>
      </c>
    </row>
    <row r="145" spans="1:19" x14ac:dyDescent="0.25">
      <c r="A145" t="s">
        <v>450</v>
      </c>
      <c r="B145" t="s">
        <v>174</v>
      </c>
      <c r="C145" t="s">
        <v>438</v>
      </c>
      <c r="D145">
        <v>0</v>
      </c>
      <c r="E145">
        <v>2</v>
      </c>
      <c r="F145">
        <v>0</v>
      </c>
      <c r="G145">
        <v>0</v>
      </c>
      <c r="H145" s="72">
        <v>7.33</v>
      </c>
      <c r="J145">
        <v>9</v>
      </c>
      <c r="K145">
        <v>5</v>
      </c>
      <c r="L145">
        <v>4</v>
      </c>
      <c r="M145">
        <v>3.82</v>
      </c>
      <c r="N145">
        <v>4</v>
      </c>
      <c r="O145">
        <v>2</v>
      </c>
      <c r="P145">
        <v>5</v>
      </c>
      <c r="Q145">
        <v>28</v>
      </c>
      <c r="R145">
        <v>0.32100000000000001</v>
      </c>
      <c r="S145">
        <v>2020</v>
      </c>
    </row>
    <row r="146" spans="1:19" x14ac:dyDescent="0.25">
      <c r="A146" t="s">
        <v>397</v>
      </c>
      <c r="B146" t="s">
        <v>368</v>
      </c>
      <c r="C146" t="s">
        <v>413</v>
      </c>
      <c r="D146" s="96">
        <v>7</v>
      </c>
      <c r="E146" s="96">
        <v>6</v>
      </c>
      <c r="F146" s="96" t="s">
        <v>420</v>
      </c>
      <c r="G146" s="96">
        <v>1</v>
      </c>
      <c r="H146" s="118">
        <v>29.67</v>
      </c>
      <c r="I146" s="96">
        <v>0</v>
      </c>
      <c r="J146" s="96">
        <v>11</v>
      </c>
      <c r="K146" s="96">
        <v>10</v>
      </c>
      <c r="L146" s="96">
        <v>7</v>
      </c>
      <c r="M146">
        <v>1.65</v>
      </c>
      <c r="N146" s="96">
        <v>19</v>
      </c>
      <c r="O146" s="96">
        <v>8</v>
      </c>
      <c r="P146" s="96">
        <v>36</v>
      </c>
      <c r="Q146" s="96">
        <v>100</v>
      </c>
      <c r="R146" s="97">
        <v>0.11</v>
      </c>
      <c r="S146">
        <v>2021</v>
      </c>
    </row>
    <row r="147" spans="1:19" x14ac:dyDescent="0.25">
      <c r="A147" t="s">
        <v>462</v>
      </c>
      <c r="B147" t="s">
        <v>390</v>
      </c>
      <c r="C147" t="s">
        <v>471</v>
      </c>
      <c r="D147" s="96">
        <v>2</v>
      </c>
      <c r="E147" s="96">
        <v>0</v>
      </c>
      <c r="F147" s="96" t="s">
        <v>423</v>
      </c>
      <c r="G147" s="96">
        <v>0</v>
      </c>
      <c r="H147" s="118">
        <v>3.33</v>
      </c>
      <c r="I147" s="96">
        <v>0</v>
      </c>
      <c r="J147" s="96">
        <v>6</v>
      </c>
      <c r="K147" s="96">
        <v>4</v>
      </c>
      <c r="L147" s="96">
        <v>3</v>
      </c>
      <c r="M147">
        <v>6.3</v>
      </c>
      <c r="N147" s="96">
        <v>2</v>
      </c>
      <c r="O147" s="96">
        <v>0</v>
      </c>
      <c r="P147" s="96">
        <v>6</v>
      </c>
      <c r="Q147" s="96">
        <v>17</v>
      </c>
      <c r="R147" s="97">
        <v>0.35299999999999998</v>
      </c>
      <c r="S147">
        <v>2021</v>
      </c>
    </row>
    <row r="148" spans="1:19" x14ac:dyDescent="0.25">
      <c r="A148" t="s">
        <v>450</v>
      </c>
      <c r="B148" t="s">
        <v>174</v>
      </c>
      <c r="C148" t="s">
        <v>438</v>
      </c>
      <c r="D148" s="96">
        <v>9</v>
      </c>
      <c r="E148" s="96">
        <v>6</v>
      </c>
      <c r="F148" s="96" t="s">
        <v>470</v>
      </c>
      <c r="G148" s="96">
        <v>1</v>
      </c>
      <c r="H148" s="118">
        <v>40.67</v>
      </c>
      <c r="I148" s="96">
        <v>0</v>
      </c>
      <c r="J148" s="96">
        <v>27</v>
      </c>
      <c r="K148" s="96">
        <v>12</v>
      </c>
      <c r="L148" s="96">
        <v>8</v>
      </c>
      <c r="M148">
        <v>1.38</v>
      </c>
      <c r="N148" s="96">
        <v>17</v>
      </c>
      <c r="O148" s="96">
        <v>9</v>
      </c>
      <c r="P148" s="96">
        <v>32</v>
      </c>
      <c r="Q148" s="96">
        <v>154</v>
      </c>
      <c r="R148" s="97">
        <v>0.17499999999999999</v>
      </c>
      <c r="S148">
        <v>2021</v>
      </c>
    </row>
    <row r="149" spans="1:19" x14ac:dyDescent="0.25">
      <c r="A149" t="s">
        <v>389</v>
      </c>
      <c r="B149" t="s">
        <v>390</v>
      </c>
      <c r="C149" t="s">
        <v>408</v>
      </c>
      <c r="D149" s="96">
        <v>11</v>
      </c>
      <c r="E149" s="96">
        <v>3</v>
      </c>
      <c r="F149" s="96" t="s">
        <v>421</v>
      </c>
      <c r="G149" s="96">
        <v>2</v>
      </c>
      <c r="H149" s="118">
        <v>31</v>
      </c>
      <c r="I149" s="96">
        <v>1</v>
      </c>
      <c r="J149" s="96">
        <v>29</v>
      </c>
      <c r="K149" s="96">
        <v>14</v>
      </c>
      <c r="L149" s="96">
        <v>11</v>
      </c>
      <c r="M149">
        <v>2.48</v>
      </c>
      <c r="N149" s="96">
        <v>12</v>
      </c>
      <c r="O149" s="96">
        <v>10</v>
      </c>
      <c r="P149" s="96">
        <v>22</v>
      </c>
      <c r="Q149" s="96">
        <v>116</v>
      </c>
      <c r="R149" s="97">
        <v>0.25</v>
      </c>
      <c r="S149">
        <v>2021</v>
      </c>
    </row>
    <row r="150" spans="1:19" x14ac:dyDescent="0.25">
      <c r="A150" t="s">
        <v>442</v>
      </c>
      <c r="B150" t="s">
        <v>40</v>
      </c>
      <c r="C150" t="s">
        <v>430</v>
      </c>
      <c r="D150" s="96">
        <v>1</v>
      </c>
      <c r="E150" s="96">
        <v>0</v>
      </c>
      <c r="F150" s="96" t="s">
        <v>422</v>
      </c>
      <c r="G150" s="96">
        <v>0</v>
      </c>
      <c r="H150" s="118">
        <v>0.33</v>
      </c>
      <c r="I150" s="96">
        <v>0</v>
      </c>
      <c r="J150" s="96">
        <v>0</v>
      </c>
      <c r="K150" s="96">
        <v>0</v>
      </c>
      <c r="L150" s="96">
        <v>0</v>
      </c>
      <c r="M150">
        <v>0</v>
      </c>
      <c r="N150" s="96">
        <v>0</v>
      </c>
      <c r="O150" s="96">
        <v>0</v>
      </c>
      <c r="P150" s="96">
        <v>1</v>
      </c>
      <c r="Q150" s="96">
        <v>1</v>
      </c>
      <c r="R150" s="97">
        <v>0</v>
      </c>
      <c r="S150">
        <v>2021</v>
      </c>
    </row>
    <row r="151" spans="1:19" x14ac:dyDescent="0.25">
      <c r="A151" t="s">
        <v>387</v>
      </c>
      <c r="B151" t="s">
        <v>388</v>
      </c>
      <c r="C151" t="s">
        <v>407</v>
      </c>
      <c r="D151" s="96">
        <v>5</v>
      </c>
      <c r="E151" s="96">
        <v>0</v>
      </c>
      <c r="F151" s="96" t="s">
        <v>421</v>
      </c>
      <c r="G151" s="96">
        <v>0</v>
      </c>
      <c r="H151" s="118">
        <v>11</v>
      </c>
      <c r="I151" s="96">
        <v>0</v>
      </c>
      <c r="J151" s="96">
        <v>6</v>
      </c>
      <c r="K151" s="96">
        <v>7</v>
      </c>
      <c r="L151" s="96">
        <v>5</v>
      </c>
      <c r="M151">
        <v>3.18</v>
      </c>
      <c r="N151" s="96">
        <v>4</v>
      </c>
      <c r="O151" s="96">
        <v>0</v>
      </c>
      <c r="P151" s="96">
        <v>9</v>
      </c>
      <c r="Q151" s="96">
        <v>38</v>
      </c>
      <c r="R151" s="97">
        <v>0.158</v>
      </c>
      <c r="S151">
        <v>2021</v>
      </c>
    </row>
    <row r="152" spans="1:19" x14ac:dyDescent="0.25">
      <c r="A152" t="s">
        <v>463</v>
      </c>
      <c r="B152" t="s">
        <v>440</v>
      </c>
      <c r="C152" t="s">
        <v>473</v>
      </c>
      <c r="D152" s="96">
        <v>1</v>
      </c>
      <c r="E152" s="96">
        <v>0</v>
      </c>
      <c r="F152" s="96" t="s">
        <v>422</v>
      </c>
      <c r="G152" s="96">
        <v>0</v>
      </c>
      <c r="H152" s="118">
        <v>0</v>
      </c>
      <c r="I152" s="96">
        <v>0</v>
      </c>
      <c r="J152" s="96">
        <v>1</v>
      </c>
      <c r="K152" s="96">
        <v>1</v>
      </c>
      <c r="L152" s="96">
        <v>1</v>
      </c>
      <c r="M152">
        <v>1000000</v>
      </c>
      <c r="N152" s="96">
        <v>1</v>
      </c>
      <c r="O152" s="96">
        <v>2</v>
      </c>
      <c r="P152" s="96">
        <v>0</v>
      </c>
      <c r="Q152" s="96">
        <v>1</v>
      </c>
      <c r="R152" s="97">
        <v>1</v>
      </c>
      <c r="S152">
        <v>2021</v>
      </c>
    </row>
    <row r="153" spans="1:19" x14ac:dyDescent="0.25">
      <c r="A153" t="s">
        <v>401</v>
      </c>
      <c r="B153" t="s">
        <v>402</v>
      </c>
      <c r="C153" t="s">
        <v>416</v>
      </c>
      <c r="D153" s="96">
        <v>8</v>
      </c>
      <c r="E153" s="96">
        <v>7</v>
      </c>
      <c r="F153" s="96" t="s">
        <v>421</v>
      </c>
      <c r="G153" s="96">
        <v>4</v>
      </c>
      <c r="H153" s="118">
        <v>30.33</v>
      </c>
      <c r="I153" s="96">
        <v>0</v>
      </c>
      <c r="J153" s="96">
        <v>29</v>
      </c>
      <c r="K153" s="96">
        <v>26</v>
      </c>
      <c r="L153" s="96">
        <v>23</v>
      </c>
      <c r="M153">
        <v>5.31</v>
      </c>
      <c r="N153" s="96">
        <v>28</v>
      </c>
      <c r="O153" s="96">
        <v>11</v>
      </c>
      <c r="P153" s="96">
        <v>38</v>
      </c>
      <c r="Q153" s="96">
        <v>116</v>
      </c>
      <c r="R153" s="97">
        <v>0.25</v>
      </c>
      <c r="S153">
        <v>2021</v>
      </c>
    </row>
    <row r="154" spans="1:19" x14ac:dyDescent="0.25">
      <c r="A154" t="s">
        <v>444</v>
      </c>
      <c r="B154" t="s">
        <v>452</v>
      </c>
      <c r="C154" t="s">
        <v>432</v>
      </c>
      <c r="D154" s="96">
        <v>11</v>
      </c>
      <c r="E154" s="96">
        <v>6</v>
      </c>
      <c r="F154" s="96" t="s">
        <v>424</v>
      </c>
      <c r="G154" s="96">
        <v>2</v>
      </c>
      <c r="H154" s="118">
        <v>46.33</v>
      </c>
      <c r="I154" s="96">
        <v>0</v>
      </c>
      <c r="J154" s="96">
        <v>39</v>
      </c>
      <c r="K154" s="96">
        <v>18</v>
      </c>
      <c r="L154" s="96">
        <v>12</v>
      </c>
      <c r="M154">
        <v>1.81</v>
      </c>
      <c r="N154" s="96">
        <v>5</v>
      </c>
      <c r="O154" s="96">
        <v>3</v>
      </c>
      <c r="P154" s="96">
        <v>44</v>
      </c>
      <c r="Q154" s="96">
        <v>178</v>
      </c>
      <c r="R154" s="97">
        <v>0.219</v>
      </c>
      <c r="S154">
        <v>2021</v>
      </c>
    </row>
    <row r="155" spans="1:19" x14ac:dyDescent="0.25">
      <c r="A155" t="s">
        <v>448</v>
      </c>
      <c r="B155" t="s">
        <v>455</v>
      </c>
      <c r="C155" t="s">
        <v>436</v>
      </c>
      <c r="D155" s="96">
        <v>3</v>
      </c>
      <c r="E155" s="96">
        <v>3</v>
      </c>
      <c r="F155" s="96" t="s">
        <v>421</v>
      </c>
      <c r="G155" s="96">
        <v>1</v>
      </c>
      <c r="H155" s="118">
        <v>12</v>
      </c>
      <c r="I155" s="96">
        <v>0</v>
      </c>
      <c r="J155" s="96">
        <v>11</v>
      </c>
      <c r="K155" s="96">
        <v>7</v>
      </c>
      <c r="L155" s="96">
        <v>7</v>
      </c>
      <c r="M155">
        <v>4.08</v>
      </c>
      <c r="N155" s="96">
        <v>8</v>
      </c>
      <c r="O155" s="96">
        <v>3</v>
      </c>
      <c r="P155" s="96">
        <v>16</v>
      </c>
      <c r="Q155" s="96">
        <v>45</v>
      </c>
      <c r="R155" s="97">
        <v>0.24399999999999999</v>
      </c>
      <c r="S155">
        <v>2021</v>
      </c>
    </row>
    <row r="156" spans="1:19" x14ac:dyDescent="0.25">
      <c r="A156" t="s">
        <v>403</v>
      </c>
      <c r="B156" t="s">
        <v>176</v>
      </c>
      <c r="C156" t="s">
        <v>417</v>
      </c>
      <c r="D156" s="96">
        <v>10</v>
      </c>
      <c r="E156" s="96">
        <v>7</v>
      </c>
      <c r="F156" s="96" t="s">
        <v>420</v>
      </c>
      <c r="G156" s="96">
        <v>2</v>
      </c>
      <c r="H156" s="118">
        <v>38.33</v>
      </c>
      <c r="I156" s="96">
        <v>0</v>
      </c>
      <c r="J156" s="96">
        <v>27</v>
      </c>
      <c r="K156" s="96">
        <v>13</v>
      </c>
      <c r="L156" s="96">
        <v>9</v>
      </c>
      <c r="M156">
        <v>1.64</v>
      </c>
      <c r="N156" s="96">
        <v>21</v>
      </c>
      <c r="O156" s="96">
        <v>3</v>
      </c>
      <c r="P156" s="96">
        <v>52</v>
      </c>
      <c r="Q156" s="96">
        <v>138</v>
      </c>
      <c r="R156" s="97">
        <v>0.19600000000000001</v>
      </c>
      <c r="S156">
        <v>2021</v>
      </c>
    </row>
    <row r="157" spans="1:19" x14ac:dyDescent="0.25">
      <c r="A157" t="s">
        <v>387</v>
      </c>
      <c r="B157" t="s">
        <v>469</v>
      </c>
      <c r="C157" t="s">
        <v>478</v>
      </c>
      <c r="D157" s="96">
        <v>3</v>
      </c>
      <c r="E157" s="96">
        <v>3</v>
      </c>
      <c r="F157" s="96" t="s">
        <v>421</v>
      </c>
      <c r="G157" s="96">
        <v>0</v>
      </c>
      <c r="H157" s="118">
        <v>9.67</v>
      </c>
      <c r="I157" s="96">
        <v>0</v>
      </c>
      <c r="J157" s="96">
        <v>10</v>
      </c>
      <c r="K157" s="96">
        <v>10</v>
      </c>
      <c r="L157" s="96">
        <v>6</v>
      </c>
      <c r="M157">
        <v>4.34</v>
      </c>
      <c r="N157" s="96">
        <v>2</v>
      </c>
      <c r="O157" s="96">
        <v>1</v>
      </c>
      <c r="P157" s="96">
        <v>7</v>
      </c>
      <c r="Q157" s="96">
        <v>43</v>
      </c>
      <c r="R157" s="97">
        <v>0.23300000000000001</v>
      </c>
      <c r="S157">
        <v>2021</v>
      </c>
    </row>
    <row r="158" spans="1:19" x14ac:dyDescent="0.25">
      <c r="A158" t="s">
        <v>449</v>
      </c>
      <c r="B158" t="s">
        <v>456</v>
      </c>
      <c r="C158" t="s">
        <v>437</v>
      </c>
      <c r="D158" s="96">
        <v>13</v>
      </c>
      <c r="E158" s="96">
        <v>0</v>
      </c>
      <c r="F158" s="96" t="s">
        <v>421</v>
      </c>
      <c r="G158" s="96">
        <v>0</v>
      </c>
      <c r="H158" s="118">
        <v>26</v>
      </c>
      <c r="I158" s="96">
        <v>0</v>
      </c>
      <c r="J158" s="96">
        <v>26</v>
      </c>
      <c r="K158" s="96">
        <v>17</v>
      </c>
      <c r="L158" s="96">
        <v>10</v>
      </c>
      <c r="M158">
        <v>2.69</v>
      </c>
      <c r="N158" s="96">
        <v>10</v>
      </c>
      <c r="O158" s="96">
        <v>4</v>
      </c>
      <c r="P158" s="96">
        <v>24</v>
      </c>
      <c r="Q158" s="96">
        <v>106</v>
      </c>
      <c r="R158" s="97">
        <v>0.245</v>
      </c>
      <c r="S158">
        <v>2021</v>
      </c>
    </row>
    <row r="159" spans="1:19" x14ac:dyDescent="0.25">
      <c r="A159" t="s">
        <v>397</v>
      </c>
      <c r="B159" t="s">
        <v>368</v>
      </c>
      <c r="C159" t="s">
        <v>413</v>
      </c>
      <c r="D159">
        <v>11</v>
      </c>
      <c r="E159">
        <v>10</v>
      </c>
      <c r="F159">
        <v>7</v>
      </c>
      <c r="G159">
        <v>1</v>
      </c>
      <c r="H159" s="72">
        <v>50.33</v>
      </c>
      <c r="I159">
        <v>0</v>
      </c>
      <c r="J159">
        <v>18</v>
      </c>
      <c r="K159">
        <v>15</v>
      </c>
      <c r="L159">
        <v>8</v>
      </c>
      <c r="M159">
        <v>1.1100000000000001</v>
      </c>
      <c r="N159">
        <v>27</v>
      </c>
      <c r="O159">
        <v>6</v>
      </c>
      <c r="P159">
        <v>103</v>
      </c>
      <c r="Q159">
        <v>174</v>
      </c>
      <c r="R159">
        <v>0.10299999999999999</v>
      </c>
      <c r="S159">
        <v>2022</v>
      </c>
    </row>
    <row r="160" spans="1:19" x14ac:dyDescent="0.25">
      <c r="A160" t="s">
        <v>450</v>
      </c>
      <c r="B160" t="s">
        <v>174</v>
      </c>
      <c r="C160" t="s">
        <v>438</v>
      </c>
      <c r="D160">
        <v>12</v>
      </c>
      <c r="E160">
        <v>9</v>
      </c>
      <c r="F160">
        <v>3</v>
      </c>
      <c r="G160">
        <v>2</v>
      </c>
      <c r="H160" s="72">
        <v>38</v>
      </c>
      <c r="I160">
        <v>0</v>
      </c>
      <c r="J160">
        <v>33</v>
      </c>
      <c r="K160">
        <v>29</v>
      </c>
      <c r="L160">
        <v>17</v>
      </c>
      <c r="M160">
        <v>3.13</v>
      </c>
      <c r="N160">
        <v>22</v>
      </c>
      <c r="O160">
        <v>6</v>
      </c>
      <c r="P160">
        <v>44</v>
      </c>
      <c r="Q160">
        <v>148</v>
      </c>
      <c r="R160">
        <v>0.223</v>
      </c>
      <c r="S160">
        <v>2022</v>
      </c>
    </row>
    <row r="161" spans="1:24" x14ac:dyDescent="0.25">
      <c r="A161" t="s">
        <v>481</v>
      </c>
      <c r="B161" t="s">
        <v>488</v>
      </c>
      <c r="C161" t="s">
        <v>494</v>
      </c>
      <c r="D161">
        <v>9</v>
      </c>
      <c r="E161">
        <v>0</v>
      </c>
      <c r="F161">
        <v>0</v>
      </c>
      <c r="G161">
        <v>0</v>
      </c>
      <c r="H161" s="72">
        <v>13.67</v>
      </c>
      <c r="I161">
        <v>1</v>
      </c>
      <c r="J161">
        <v>8</v>
      </c>
      <c r="K161">
        <v>3</v>
      </c>
      <c r="L161">
        <v>3</v>
      </c>
      <c r="M161">
        <v>1.54</v>
      </c>
      <c r="N161">
        <v>2</v>
      </c>
      <c r="O161">
        <v>4</v>
      </c>
      <c r="P161">
        <v>7</v>
      </c>
      <c r="Q161">
        <v>48</v>
      </c>
      <c r="R161">
        <v>0.16700000000000001</v>
      </c>
      <c r="S161">
        <v>2022</v>
      </c>
    </row>
    <row r="162" spans="1:24" x14ac:dyDescent="0.25">
      <c r="A162" t="s">
        <v>482</v>
      </c>
      <c r="B162" t="s">
        <v>489</v>
      </c>
      <c r="C162" t="s">
        <v>495</v>
      </c>
      <c r="D162">
        <v>11</v>
      </c>
      <c r="E162">
        <v>0</v>
      </c>
      <c r="F162">
        <v>1</v>
      </c>
      <c r="G162">
        <v>0</v>
      </c>
      <c r="H162" s="72">
        <v>17.329999999999998</v>
      </c>
      <c r="I162">
        <v>0</v>
      </c>
      <c r="J162">
        <v>8</v>
      </c>
      <c r="K162">
        <v>7</v>
      </c>
      <c r="L162">
        <v>7</v>
      </c>
      <c r="M162">
        <v>2.83</v>
      </c>
      <c r="N162">
        <v>12</v>
      </c>
      <c r="O162">
        <v>3</v>
      </c>
      <c r="P162">
        <v>22</v>
      </c>
      <c r="Q162">
        <v>63</v>
      </c>
      <c r="R162">
        <v>0.127</v>
      </c>
      <c r="S162">
        <v>2022</v>
      </c>
    </row>
    <row r="163" spans="1:24" x14ac:dyDescent="0.25">
      <c r="A163" t="s">
        <v>483</v>
      </c>
      <c r="B163" t="s">
        <v>490</v>
      </c>
      <c r="C163" t="s">
        <v>496</v>
      </c>
      <c r="D163">
        <v>12</v>
      </c>
      <c r="E163">
        <v>5</v>
      </c>
      <c r="F163">
        <v>3</v>
      </c>
      <c r="G163">
        <v>2</v>
      </c>
      <c r="H163" s="72">
        <v>33</v>
      </c>
      <c r="I163">
        <v>0</v>
      </c>
      <c r="J163">
        <v>33</v>
      </c>
      <c r="K163">
        <v>15</v>
      </c>
      <c r="L163">
        <v>11</v>
      </c>
      <c r="M163">
        <v>2.33</v>
      </c>
      <c r="N163">
        <v>10</v>
      </c>
      <c r="O163">
        <v>4</v>
      </c>
      <c r="P163">
        <v>26</v>
      </c>
      <c r="Q163">
        <v>130</v>
      </c>
      <c r="R163">
        <v>0.254</v>
      </c>
      <c r="S163">
        <v>2022</v>
      </c>
    </row>
    <row r="164" spans="1:24" x14ac:dyDescent="0.25">
      <c r="A164" t="s">
        <v>387</v>
      </c>
      <c r="B164" t="s">
        <v>388</v>
      </c>
      <c r="C164" t="s">
        <v>407</v>
      </c>
      <c r="D164">
        <v>14</v>
      </c>
      <c r="E164">
        <v>0</v>
      </c>
      <c r="F164">
        <v>5</v>
      </c>
      <c r="G164">
        <v>0</v>
      </c>
      <c r="H164" s="72">
        <v>22</v>
      </c>
      <c r="I164">
        <v>0</v>
      </c>
      <c r="J164">
        <v>14</v>
      </c>
      <c r="K164">
        <v>6</v>
      </c>
      <c r="L164">
        <v>3</v>
      </c>
      <c r="M164">
        <v>0.95</v>
      </c>
      <c r="N164">
        <v>9</v>
      </c>
      <c r="O164">
        <v>4</v>
      </c>
      <c r="P164">
        <v>18</v>
      </c>
      <c r="Q164">
        <v>72</v>
      </c>
      <c r="R164">
        <v>0.19400000000000001</v>
      </c>
      <c r="S164">
        <v>2022</v>
      </c>
    </row>
    <row r="165" spans="1:24" x14ac:dyDescent="0.25">
      <c r="A165" t="s">
        <v>444</v>
      </c>
      <c r="B165" t="s">
        <v>452</v>
      </c>
      <c r="C165" t="s">
        <v>432</v>
      </c>
      <c r="D165">
        <v>3</v>
      </c>
      <c r="E165">
        <v>2</v>
      </c>
      <c r="F165">
        <v>3</v>
      </c>
      <c r="G165">
        <v>0</v>
      </c>
      <c r="H165" s="72">
        <v>18.329999999999998</v>
      </c>
      <c r="I165">
        <v>0</v>
      </c>
      <c r="J165">
        <v>13</v>
      </c>
      <c r="K165">
        <v>6</v>
      </c>
      <c r="L165">
        <v>4</v>
      </c>
      <c r="M165">
        <v>1.53</v>
      </c>
      <c r="N165">
        <v>7</v>
      </c>
      <c r="O165">
        <v>1</v>
      </c>
      <c r="P165">
        <v>21</v>
      </c>
      <c r="Q165">
        <v>70</v>
      </c>
      <c r="R165">
        <v>0.186</v>
      </c>
      <c r="S165">
        <v>2022</v>
      </c>
    </row>
    <row r="166" spans="1:24" x14ac:dyDescent="0.25">
      <c r="A166" t="s">
        <v>486</v>
      </c>
      <c r="B166" t="s">
        <v>14</v>
      </c>
      <c r="C166" t="s">
        <v>500</v>
      </c>
      <c r="D166">
        <v>7</v>
      </c>
      <c r="E166">
        <v>7</v>
      </c>
      <c r="F166">
        <v>4</v>
      </c>
      <c r="G166">
        <v>2</v>
      </c>
      <c r="H166" s="72">
        <v>26.33</v>
      </c>
      <c r="I166">
        <v>0</v>
      </c>
      <c r="J166">
        <v>24</v>
      </c>
      <c r="K166">
        <v>21</v>
      </c>
      <c r="L166">
        <v>17</v>
      </c>
      <c r="M166">
        <v>4.5199999999999996</v>
      </c>
      <c r="N166">
        <v>16</v>
      </c>
      <c r="O166">
        <v>3</v>
      </c>
      <c r="P166">
        <v>24</v>
      </c>
      <c r="Q166">
        <v>104</v>
      </c>
      <c r="R166">
        <v>0.23100000000000001</v>
      </c>
      <c r="S166">
        <v>2022</v>
      </c>
    </row>
    <row r="167" spans="1:24" x14ac:dyDescent="0.25">
      <c r="A167" t="s">
        <v>403</v>
      </c>
      <c r="B167" t="s">
        <v>176</v>
      </c>
      <c r="C167" t="s">
        <v>417</v>
      </c>
      <c r="D167">
        <v>5</v>
      </c>
      <c r="E167">
        <v>3</v>
      </c>
      <c r="F167">
        <v>2</v>
      </c>
      <c r="G167">
        <v>1</v>
      </c>
      <c r="H167" s="72">
        <v>20.67</v>
      </c>
      <c r="I167">
        <v>0</v>
      </c>
      <c r="J167">
        <v>10</v>
      </c>
      <c r="K167">
        <v>6</v>
      </c>
      <c r="L167">
        <v>3</v>
      </c>
      <c r="M167">
        <v>1.02</v>
      </c>
      <c r="N167">
        <v>3</v>
      </c>
      <c r="O167">
        <v>1</v>
      </c>
      <c r="P167">
        <v>26</v>
      </c>
      <c r="Q167">
        <v>77</v>
      </c>
      <c r="R167">
        <v>0.13</v>
      </c>
      <c r="S167">
        <v>2022</v>
      </c>
    </row>
    <row r="168" spans="1:24" x14ac:dyDescent="0.25">
      <c r="A168" t="s">
        <v>401</v>
      </c>
      <c r="B168" t="s">
        <v>402</v>
      </c>
      <c r="C168" t="s">
        <v>416</v>
      </c>
      <c r="D168">
        <v>8</v>
      </c>
      <c r="E168">
        <v>3</v>
      </c>
      <c r="F168">
        <v>3</v>
      </c>
      <c r="G168">
        <v>1</v>
      </c>
      <c r="H168" s="72">
        <v>21.67</v>
      </c>
      <c r="I168">
        <v>0</v>
      </c>
      <c r="J168">
        <v>17</v>
      </c>
      <c r="K168">
        <v>12</v>
      </c>
      <c r="L168">
        <v>5</v>
      </c>
      <c r="M168">
        <v>1.62</v>
      </c>
      <c r="N168">
        <v>11</v>
      </c>
      <c r="O168">
        <v>2</v>
      </c>
      <c r="P168">
        <v>30</v>
      </c>
      <c r="Q168">
        <v>77</v>
      </c>
      <c r="R168">
        <v>0.221</v>
      </c>
      <c r="S168">
        <v>2022</v>
      </c>
    </row>
    <row r="169" spans="1:24" x14ac:dyDescent="0.25">
      <c r="A169" t="s">
        <v>463</v>
      </c>
      <c r="B169" t="s">
        <v>440</v>
      </c>
      <c r="C169" t="s">
        <v>473</v>
      </c>
      <c r="D169">
        <v>6</v>
      </c>
      <c r="E169">
        <v>1</v>
      </c>
      <c r="F169">
        <v>1</v>
      </c>
      <c r="G169">
        <v>0</v>
      </c>
      <c r="H169" s="72">
        <v>11.67</v>
      </c>
      <c r="I169">
        <v>0</v>
      </c>
      <c r="J169">
        <v>10</v>
      </c>
      <c r="K169">
        <v>6</v>
      </c>
      <c r="L169">
        <v>5</v>
      </c>
      <c r="M169">
        <v>3</v>
      </c>
      <c r="N169">
        <v>9</v>
      </c>
      <c r="O169">
        <v>0</v>
      </c>
      <c r="P169">
        <v>14</v>
      </c>
      <c r="Q169">
        <v>45</v>
      </c>
      <c r="R169">
        <v>0.222</v>
      </c>
      <c r="S169">
        <v>2022</v>
      </c>
    </row>
    <row r="170" spans="1:24" x14ac:dyDescent="0.25">
      <c r="A170" t="s">
        <v>491</v>
      </c>
      <c r="B170" t="s">
        <v>492</v>
      </c>
      <c r="C170" t="str">
        <f t="shared" ref="C170:C182" si="3">+A170&amp;", "&amp;B170</f>
        <v>Kurtz, Kael</v>
      </c>
      <c r="D170">
        <v>0</v>
      </c>
      <c r="E170">
        <v>2</v>
      </c>
      <c r="F170">
        <v>0</v>
      </c>
      <c r="G170">
        <v>0</v>
      </c>
      <c r="H170" s="72">
        <v>5</v>
      </c>
      <c r="I170">
        <v>0</v>
      </c>
      <c r="J170">
        <v>4</v>
      </c>
      <c r="K170">
        <v>4</v>
      </c>
      <c r="L170">
        <v>3</v>
      </c>
      <c r="M170" s="72">
        <v>4.2</v>
      </c>
      <c r="N170">
        <v>2</v>
      </c>
      <c r="O170">
        <v>0</v>
      </c>
      <c r="P170">
        <v>6</v>
      </c>
      <c r="Q170">
        <v>20</v>
      </c>
      <c r="R170" s="81">
        <v>0.2</v>
      </c>
      <c r="S170">
        <v>2023</v>
      </c>
      <c r="T170" s="1"/>
      <c r="U170" s="1"/>
      <c r="V170" s="1"/>
      <c r="W170" s="99"/>
      <c r="X170" s="99"/>
    </row>
    <row r="171" spans="1:24" x14ac:dyDescent="0.25">
      <c r="A171" t="s">
        <v>387</v>
      </c>
      <c r="B171" t="s">
        <v>469</v>
      </c>
      <c r="C171" t="str">
        <f t="shared" si="3"/>
        <v>Mitchell, Jake</v>
      </c>
      <c r="D171">
        <v>5</v>
      </c>
      <c r="E171">
        <v>9</v>
      </c>
      <c r="F171">
        <v>2</v>
      </c>
      <c r="G171">
        <v>1</v>
      </c>
      <c r="H171" s="72">
        <v>36.33</v>
      </c>
      <c r="I171">
        <v>0</v>
      </c>
      <c r="J171">
        <v>26</v>
      </c>
      <c r="K171">
        <v>17</v>
      </c>
      <c r="L171">
        <v>11</v>
      </c>
      <c r="M171" s="72">
        <v>2.12</v>
      </c>
      <c r="N171">
        <v>13</v>
      </c>
      <c r="O171">
        <v>4</v>
      </c>
      <c r="P171">
        <v>27</v>
      </c>
      <c r="Q171">
        <v>132</v>
      </c>
      <c r="R171" s="81">
        <v>0.19700000000000001</v>
      </c>
      <c r="S171">
        <v>2023</v>
      </c>
      <c r="T171" s="1"/>
      <c r="U171" s="1"/>
      <c r="V171" s="1"/>
      <c r="W171" s="99"/>
      <c r="X171" s="99"/>
    </row>
    <row r="172" spans="1:24" x14ac:dyDescent="0.25">
      <c r="A172" t="s">
        <v>502</v>
      </c>
      <c r="B172" t="s">
        <v>513</v>
      </c>
      <c r="C172" t="str">
        <f t="shared" si="3"/>
        <v>Kniss, Oliver</v>
      </c>
      <c r="D172">
        <v>0</v>
      </c>
      <c r="E172">
        <v>1</v>
      </c>
      <c r="F172">
        <v>0</v>
      </c>
      <c r="G172">
        <v>0</v>
      </c>
      <c r="H172" s="72">
        <v>0.67</v>
      </c>
      <c r="I172">
        <v>0</v>
      </c>
      <c r="J172">
        <v>0</v>
      </c>
      <c r="K172">
        <v>0</v>
      </c>
      <c r="L172">
        <v>0</v>
      </c>
      <c r="M172" s="72">
        <v>0</v>
      </c>
      <c r="N172">
        <v>2</v>
      </c>
      <c r="O172">
        <v>1</v>
      </c>
      <c r="P172">
        <v>1</v>
      </c>
      <c r="Q172">
        <v>2</v>
      </c>
      <c r="R172" s="81">
        <v>0</v>
      </c>
      <c r="S172">
        <v>2023</v>
      </c>
      <c r="T172" s="1"/>
      <c r="U172" s="1"/>
      <c r="V172" s="1"/>
      <c r="W172" s="99"/>
      <c r="X172" s="99"/>
    </row>
    <row r="173" spans="1:24" x14ac:dyDescent="0.25">
      <c r="A173" t="s">
        <v>450</v>
      </c>
      <c r="B173" t="s">
        <v>174</v>
      </c>
      <c r="C173" t="s">
        <v>438</v>
      </c>
      <c r="D173">
        <v>3</v>
      </c>
      <c r="E173">
        <v>5</v>
      </c>
      <c r="F173">
        <v>1</v>
      </c>
      <c r="G173">
        <v>3</v>
      </c>
      <c r="H173" s="72">
        <v>14.67</v>
      </c>
      <c r="I173">
        <v>0</v>
      </c>
      <c r="J173">
        <v>19</v>
      </c>
      <c r="K173">
        <v>19</v>
      </c>
      <c r="L173">
        <v>14</v>
      </c>
      <c r="M173" s="72">
        <v>6.68</v>
      </c>
      <c r="N173">
        <v>10</v>
      </c>
      <c r="O173">
        <v>2</v>
      </c>
      <c r="P173">
        <v>8</v>
      </c>
      <c r="Q173">
        <v>61</v>
      </c>
      <c r="R173" s="81">
        <v>0.311</v>
      </c>
      <c r="S173">
        <v>2023</v>
      </c>
      <c r="T173" s="1"/>
      <c r="U173" s="1"/>
      <c r="V173" s="1"/>
      <c r="W173" s="99"/>
      <c r="X173" s="99"/>
    </row>
    <row r="174" spans="1:24" x14ac:dyDescent="0.25">
      <c r="A174" t="s">
        <v>481</v>
      </c>
      <c r="B174" t="s">
        <v>488</v>
      </c>
      <c r="C174" t="str">
        <f t="shared" si="3"/>
        <v>Hall, Ty</v>
      </c>
      <c r="D174">
        <v>0</v>
      </c>
      <c r="E174">
        <v>9</v>
      </c>
      <c r="F174">
        <v>0</v>
      </c>
      <c r="G174">
        <v>1</v>
      </c>
      <c r="H174" s="72">
        <v>10.33</v>
      </c>
      <c r="I174">
        <v>0</v>
      </c>
      <c r="J174">
        <v>11</v>
      </c>
      <c r="K174">
        <v>6</v>
      </c>
      <c r="L174">
        <v>6</v>
      </c>
      <c r="M174" s="72">
        <v>4.0599999999999996</v>
      </c>
      <c r="N174">
        <v>3</v>
      </c>
      <c r="O174">
        <v>6</v>
      </c>
      <c r="P174">
        <v>5</v>
      </c>
      <c r="Q174">
        <v>41</v>
      </c>
      <c r="R174" s="81">
        <v>0.26800000000000002</v>
      </c>
      <c r="S174">
        <v>2023</v>
      </c>
      <c r="T174" s="1"/>
      <c r="U174" s="1"/>
      <c r="V174" s="1"/>
      <c r="W174" s="99"/>
      <c r="X174" s="99"/>
    </row>
    <row r="175" spans="1:24" x14ac:dyDescent="0.25">
      <c r="A175" t="s">
        <v>482</v>
      </c>
      <c r="B175" t="s">
        <v>489</v>
      </c>
      <c r="C175" t="str">
        <f t="shared" si="3"/>
        <v>Carlson, Drew</v>
      </c>
      <c r="D175">
        <v>2</v>
      </c>
      <c r="E175">
        <v>9</v>
      </c>
      <c r="F175">
        <v>4</v>
      </c>
      <c r="G175">
        <v>0</v>
      </c>
      <c r="H175" s="72">
        <v>20.67</v>
      </c>
      <c r="I175">
        <v>0</v>
      </c>
      <c r="J175">
        <v>11</v>
      </c>
      <c r="K175">
        <v>8</v>
      </c>
      <c r="L175">
        <v>6</v>
      </c>
      <c r="M175" s="72">
        <v>2.0299999999999998</v>
      </c>
      <c r="N175">
        <v>15</v>
      </c>
      <c r="O175">
        <v>8</v>
      </c>
      <c r="P175">
        <v>27</v>
      </c>
      <c r="Q175">
        <v>66</v>
      </c>
      <c r="R175" s="81">
        <v>0.16700000000000001</v>
      </c>
      <c r="S175">
        <v>2023</v>
      </c>
      <c r="T175" s="1"/>
      <c r="U175" s="1"/>
      <c r="V175" s="1"/>
      <c r="W175" s="99"/>
      <c r="X175" s="99"/>
    </row>
    <row r="176" spans="1:24" x14ac:dyDescent="0.25">
      <c r="A176" t="s">
        <v>483</v>
      </c>
      <c r="B176" t="s">
        <v>490</v>
      </c>
      <c r="C176" t="str">
        <f t="shared" si="3"/>
        <v>Young, Talon</v>
      </c>
      <c r="D176">
        <v>10</v>
      </c>
      <c r="E176">
        <v>14</v>
      </c>
      <c r="F176">
        <v>8</v>
      </c>
      <c r="G176">
        <v>1</v>
      </c>
      <c r="H176" s="72">
        <v>62.67</v>
      </c>
      <c r="I176">
        <v>0</v>
      </c>
      <c r="J176">
        <v>45</v>
      </c>
      <c r="K176">
        <v>13</v>
      </c>
      <c r="L176">
        <v>8</v>
      </c>
      <c r="M176" s="72">
        <v>0.89</v>
      </c>
      <c r="N176">
        <v>12</v>
      </c>
      <c r="O176">
        <v>5</v>
      </c>
      <c r="P176">
        <v>50</v>
      </c>
      <c r="Q176">
        <v>237</v>
      </c>
      <c r="R176" s="81">
        <v>0.19</v>
      </c>
      <c r="S176">
        <v>2023</v>
      </c>
      <c r="T176" s="1"/>
      <c r="U176" s="1"/>
      <c r="V176" s="1"/>
      <c r="W176" s="99"/>
      <c r="X176" s="99"/>
    </row>
    <row r="177" spans="1:24" x14ac:dyDescent="0.25">
      <c r="A177" t="s">
        <v>505</v>
      </c>
      <c r="B177" t="s">
        <v>516</v>
      </c>
      <c r="C177" t="str">
        <f t="shared" si="3"/>
        <v>Hicks, Owen</v>
      </c>
      <c r="D177">
        <v>1</v>
      </c>
      <c r="E177">
        <v>4</v>
      </c>
      <c r="F177">
        <v>1</v>
      </c>
      <c r="G177">
        <v>0</v>
      </c>
      <c r="H177" s="72">
        <v>6</v>
      </c>
      <c r="I177">
        <v>0</v>
      </c>
      <c r="J177">
        <v>5</v>
      </c>
      <c r="K177">
        <v>2</v>
      </c>
      <c r="L177">
        <v>2</v>
      </c>
      <c r="M177" s="72">
        <v>2.33</v>
      </c>
      <c r="N177">
        <v>4</v>
      </c>
      <c r="O177">
        <v>3</v>
      </c>
      <c r="P177">
        <v>7</v>
      </c>
      <c r="Q177">
        <v>20</v>
      </c>
      <c r="R177" s="81">
        <v>0.25</v>
      </c>
      <c r="S177">
        <v>2023</v>
      </c>
      <c r="T177" s="1"/>
      <c r="U177" s="1"/>
      <c r="V177" s="1"/>
      <c r="W177" s="99"/>
      <c r="X177" s="99"/>
    </row>
    <row r="178" spans="1:24" x14ac:dyDescent="0.25">
      <c r="A178" t="s">
        <v>486</v>
      </c>
      <c r="B178" t="s">
        <v>14</v>
      </c>
      <c r="C178" t="str">
        <f t="shared" si="3"/>
        <v>Waldschmidt, Max</v>
      </c>
      <c r="D178">
        <v>7</v>
      </c>
      <c r="E178">
        <v>10</v>
      </c>
      <c r="F178">
        <v>4</v>
      </c>
      <c r="G178">
        <v>2</v>
      </c>
      <c r="H178" s="72">
        <v>34</v>
      </c>
      <c r="I178">
        <v>0</v>
      </c>
      <c r="J178">
        <v>14</v>
      </c>
      <c r="K178">
        <v>17</v>
      </c>
      <c r="L178">
        <v>9</v>
      </c>
      <c r="M178" s="72">
        <v>1.85</v>
      </c>
      <c r="N178">
        <v>30</v>
      </c>
      <c r="O178">
        <v>3</v>
      </c>
      <c r="P178">
        <v>38</v>
      </c>
      <c r="Q178">
        <v>120</v>
      </c>
      <c r="R178" s="81">
        <v>0.11700000000000001</v>
      </c>
      <c r="S178">
        <v>2023</v>
      </c>
      <c r="T178" s="1"/>
      <c r="U178" s="1"/>
      <c r="V178" s="1"/>
      <c r="W178" s="99"/>
      <c r="X178" s="99"/>
    </row>
    <row r="179" spans="1:24" x14ac:dyDescent="0.25">
      <c r="A179" t="s">
        <v>507</v>
      </c>
      <c r="B179" t="s">
        <v>518</v>
      </c>
      <c r="C179" t="str">
        <f t="shared" si="3"/>
        <v>Schroeder, Jaxton</v>
      </c>
      <c r="D179">
        <v>0</v>
      </c>
      <c r="E179">
        <v>3</v>
      </c>
      <c r="F179">
        <v>0</v>
      </c>
      <c r="G179">
        <v>0</v>
      </c>
      <c r="H179" s="72">
        <v>6.33</v>
      </c>
      <c r="I179">
        <v>0</v>
      </c>
      <c r="J179">
        <v>1</v>
      </c>
      <c r="K179">
        <v>0</v>
      </c>
      <c r="L179">
        <v>0</v>
      </c>
      <c r="M179" s="72">
        <v>0</v>
      </c>
      <c r="N179">
        <v>0</v>
      </c>
      <c r="O179">
        <v>0</v>
      </c>
      <c r="P179">
        <v>5</v>
      </c>
      <c r="Q179">
        <v>21</v>
      </c>
      <c r="R179" s="81">
        <v>4.8000000000000001E-2</v>
      </c>
      <c r="S179">
        <v>2023</v>
      </c>
      <c r="T179" s="1"/>
      <c r="U179" s="1"/>
      <c r="V179" s="1"/>
      <c r="W179" s="99"/>
      <c r="X179" s="99"/>
    </row>
    <row r="180" spans="1:24" x14ac:dyDescent="0.25">
      <c r="A180" t="s">
        <v>508</v>
      </c>
      <c r="B180" t="s">
        <v>519</v>
      </c>
      <c r="C180" t="str">
        <f t="shared" si="3"/>
        <v>Wetmore, Aidan</v>
      </c>
      <c r="D180">
        <v>2</v>
      </c>
      <c r="E180">
        <v>4</v>
      </c>
      <c r="F180">
        <v>0</v>
      </c>
      <c r="G180">
        <v>1</v>
      </c>
      <c r="H180" s="72">
        <v>7.67</v>
      </c>
      <c r="I180">
        <v>0</v>
      </c>
      <c r="J180">
        <v>12</v>
      </c>
      <c r="K180">
        <v>4</v>
      </c>
      <c r="L180">
        <v>4</v>
      </c>
      <c r="M180" s="72">
        <v>3.65</v>
      </c>
      <c r="N180">
        <v>4</v>
      </c>
      <c r="O180">
        <v>2</v>
      </c>
      <c r="P180">
        <v>5</v>
      </c>
      <c r="Q180">
        <v>34</v>
      </c>
      <c r="R180" s="81">
        <v>0.35299999999999998</v>
      </c>
      <c r="S180">
        <v>2023</v>
      </c>
      <c r="T180" s="1"/>
      <c r="U180" s="1"/>
      <c r="V180" s="1"/>
      <c r="W180" s="99"/>
      <c r="X180" s="99"/>
    </row>
    <row r="181" spans="1:24" x14ac:dyDescent="0.25">
      <c r="A181" t="s">
        <v>463</v>
      </c>
      <c r="B181" t="s">
        <v>440</v>
      </c>
      <c r="C181" t="str">
        <f t="shared" si="3"/>
        <v>Drake, Cooper</v>
      </c>
      <c r="D181">
        <v>7</v>
      </c>
      <c r="E181">
        <v>10</v>
      </c>
      <c r="F181">
        <v>5</v>
      </c>
      <c r="G181">
        <v>2</v>
      </c>
      <c r="H181" s="72">
        <v>38.67</v>
      </c>
      <c r="I181">
        <v>0</v>
      </c>
      <c r="J181">
        <v>25</v>
      </c>
      <c r="K181">
        <v>24</v>
      </c>
      <c r="L181">
        <v>17</v>
      </c>
      <c r="M181" s="72">
        <v>3.08</v>
      </c>
      <c r="N181">
        <v>25</v>
      </c>
      <c r="O181">
        <v>9</v>
      </c>
      <c r="P181">
        <v>34</v>
      </c>
      <c r="Q181">
        <v>141</v>
      </c>
      <c r="R181" s="81">
        <v>0.17699999999999999</v>
      </c>
      <c r="S181">
        <v>2023</v>
      </c>
      <c r="T181" s="1"/>
      <c r="U181" s="1"/>
      <c r="V181" s="1"/>
      <c r="W181" s="99"/>
      <c r="X181" s="99"/>
    </row>
    <row r="182" spans="1:24" x14ac:dyDescent="0.25">
      <c r="A182" t="s">
        <v>511</v>
      </c>
      <c r="B182" t="s">
        <v>523</v>
      </c>
      <c r="C182" t="str">
        <f t="shared" si="3"/>
        <v>Boevers, Johannes</v>
      </c>
      <c r="D182">
        <v>6</v>
      </c>
      <c r="E182">
        <v>10</v>
      </c>
      <c r="F182">
        <v>5</v>
      </c>
      <c r="G182">
        <v>2</v>
      </c>
      <c r="H182" s="72">
        <v>40.33</v>
      </c>
      <c r="I182">
        <v>0</v>
      </c>
      <c r="J182">
        <v>28</v>
      </c>
      <c r="K182">
        <v>15</v>
      </c>
      <c r="L182">
        <v>11</v>
      </c>
      <c r="M182" s="72">
        <v>1.91</v>
      </c>
      <c r="N182">
        <v>14</v>
      </c>
      <c r="O182">
        <v>7</v>
      </c>
      <c r="P182">
        <v>35</v>
      </c>
      <c r="Q182">
        <v>148</v>
      </c>
      <c r="R182" s="81">
        <v>0.189</v>
      </c>
      <c r="S182">
        <v>2023</v>
      </c>
      <c r="T182" s="1"/>
      <c r="U182" s="1"/>
      <c r="V182" s="1"/>
      <c r="W182" s="99"/>
      <c r="X182" s="99"/>
    </row>
    <row r="183" spans="1:24" x14ac:dyDescent="0.25">
      <c r="A183" t="s">
        <v>387</v>
      </c>
      <c r="B183" t="s">
        <v>469</v>
      </c>
      <c r="C183" t="s">
        <v>478</v>
      </c>
      <c r="D183">
        <v>5</v>
      </c>
      <c r="E183">
        <v>10</v>
      </c>
      <c r="F183">
        <v>4</v>
      </c>
      <c r="G183">
        <v>0</v>
      </c>
      <c r="H183" s="72">
        <v>32.666666666666664</v>
      </c>
      <c r="I183">
        <v>1</v>
      </c>
      <c r="J183">
        <v>18</v>
      </c>
      <c r="K183">
        <v>5</v>
      </c>
      <c r="L183">
        <v>4</v>
      </c>
      <c r="M183" s="72">
        <v>0.86</v>
      </c>
      <c r="N183">
        <v>11</v>
      </c>
      <c r="O183">
        <v>8</v>
      </c>
      <c r="P183">
        <v>28</v>
      </c>
      <c r="Q183">
        <v>109</v>
      </c>
      <c r="R183" s="81">
        <v>0.16500000000000001</v>
      </c>
      <c r="S183">
        <v>2024</v>
      </c>
    </row>
    <row r="184" spans="1:24" x14ac:dyDescent="0.25">
      <c r="A184" t="s">
        <v>397</v>
      </c>
      <c r="B184" t="s">
        <v>463</v>
      </c>
      <c r="C184" t="s">
        <v>556</v>
      </c>
      <c r="D184">
        <v>1</v>
      </c>
      <c r="E184">
        <v>7</v>
      </c>
      <c r="F184">
        <v>0</v>
      </c>
      <c r="G184">
        <v>0</v>
      </c>
      <c r="H184" s="72">
        <v>16</v>
      </c>
      <c r="I184">
        <v>0</v>
      </c>
      <c r="J184">
        <v>8</v>
      </c>
      <c r="K184">
        <v>11</v>
      </c>
      <c r="L184">
        <v>10</v>
      </c>
      <c r="M184" s="72">
        <v>4.38</v>
      </c>
      <c r="N184">
        <v>12</v>
      </c>
      <c r="O184">
        <v>5</v>
      </c>
      <c r="P184">
        <v>19</v>
      </c>
      <c r="Q184">
        <v>57</v>
      </c>
      <c r="R184" s="81">
        <v>0.14000000000000001</v>
      </c>
      <c r="S184">
        <v>2024</v>
      </c>
    </row>
    <row r="185" spans="1:24" x14ac:dyDescent="0.25">
      <c r="A185" t="s">
        <v>541</v>
      </c>
      <c r="B185" t="s">
        <v>549</v>
      </c>
      <c r="C185" t="s">
        <v>557</v>
      </c>
      <c r="D185">
        <v>1</v>
      </c>
      <c r="E185">
        <v>14</v>
      </c>
      <c r="F185">
        <v>1</v>
      </c>
      <c r="G185">
        <v>0</v>
      </c>
      <c r="H185" s="72">
        <v>16</v>
      </c>
      <c r="I185">
        <v>0</v>
      </c>
      <c r="J185">
        <v>11</v>
      </c>
      <c r="K185">
        <v>5</v>
      </c>
      <c r="L185">
        <v>3</v>
      </c>
      <c r="M185" s="72">
        <v>1.31</v>
      </c>
      <c r="N185">
        <v>6</v>
      </c>
      <c r="O185">
        <v>5</v>
      </c>
      <c r="P185">
        <v>16</v>
      </c>
      <c r="Q185">
        <v>57</v>
      </c>
      <c r="R185" s="81">
        <v>0.193</v>
      </c>
      <c r="S185">
        <v>2024</v>
      </c>
    </row>
    <row r="186" spans="1:24" x14ac:dyDescent="0.25">
      <c r="A186" t="s">
        <v>506</v>
      </c>
      <c r="B186" t="s">
        <v>517</v>
      </c>
      <c r="C186" t="s">
        <v>532</v>
      </c>
      <c r="D186">
        <v>6</v>
      </c>
      <c r="E186">
        <v>7</v>
      </c>
      <c r="F186">
        <v>3</v>
      </c>
      <c r="G186">
        <v>0</v>
      </c>
      <c r="H186" s="72">
        <v>21.333333333333332</v>
      </c>
      <c r="I186">
        <v>0</v>
      </c>
      <c r="J186">
        <v>17</v>
      </c>
      <c r="K186">
        <v>7</v>
      </c>
      <c r="L186">
        <v>5</v>
      </c>
      <c r="M186" s="72">
        <v>1.64</v>
      </c>
      <c r="N186">
        <v>11</v>
      </c>
      <c r="O186">
        <v>7</v>
      </c>
      <c r="P186">
        <v>24</v>
      </c>
      <c r="Q186">
        <v>79</v>
      </c>
      <c r="R186" s="81">
        <v>0.215</v>
      </c>
      <c r="S186">
        <v>2024</v>
      </c>
    </row>
    <row r="187" spans="1:24" x14ac:dyDescent="0.25">
      <c r="A187" t="s">
        <v>483</v>
      </c>
      <c r="B187" t="s">
        <v>490</v>
      </c>
      <c r="C187" t="s">
        <v>496</v>
      </c>
      <c r="D187">
        <v>11</v>
      </c>
      <c r="E187">
        <v>14</v>
      </c>
      <c r="F187">
        <v>6</v>
      </c>
      <c r="G187">
        <v>3</v>
      </c>
      <c r="H187" s="72">
        <v>64.333333333333329</v>
      </c>
      <c r="I187">
        <v>1</v>
      </c>
      <c r="J187">
        <v>58</v>
      </c>
      <c r="K187">
        <v>19</v>
      </c>
      <c r="L187">
        <v>17</v>
      </c>
      <c r="M187" s="72">
        <v>1.85</v>
      </c>
      <c r="N187">
        <v>11</v>
      </c>
      <c r="O187">
        <v>9</v>
      </c>
      <c r="P187">
        <v>47</v>
      </c>
      <c r="Q187">
        <v>244</v>
      </c>
      <c r="R187" s="81">
        <v>0.23799999999999999</v>
      </c>
      <c r="S187">
        <v>2024</v>
      </c>
    </row>
    <row r="188" spans="1:24" x14ac:dyDescent="0.25">
      <c r="A188" t="s">
        <v>503</v>
      </c>
      <c r="B188" t="s">
        <v>514</v>
      </c>
      <c r="C188" t="s">
        <v>529</v>
      </c>
      <c r="D188">
        <v>0</v>
      </c>
      <c r="E188">
        <v>2</v>
      </c>
      <c r="F188">
        <v>1</v>
      </c>
      <c r="G188">
        <v>0</v>
      </c>
      <c r="H188" s="72">
        <v>2.3333333333333335</v>
      </c>
      <c r="I188">
        <v>0</v>
      </c>
      <c r="J188">
        <v>3</v>
      </c>
      <c r="K188">
        <v>1</v>
      </c>
      <c r="L188">
        <v>1</v>
      </c>
      <c r="M188" s="72">
        <v>3</v>
      </c>
      <c r="N188">
        <v>2</v>
      </c>
      <c r="O188">
        <v>0</v>
      </c>
      <c r="P188">
        <v>3</v>
      </c>
      <c r="Q188">
        <v>10</v>
      </c>
      <c r="R188" s="81">
        <v>0.3</v>
      </c>
      <c r="S188">
        <v>2024</v>
      </c>
    </row>
    <row r="189" spans="1:24" x14ac:dyDescent="0.25">
      <c r="A189" t="s">
        <v>505</v>
      </c>
      <c r="B189" t="s">
        <v>516</v>
      </c>
      <c r="C189" t="s">
        <v>531</v>
      </c>
      <c r="D189">
        <v>0</v>
      </c>
      <c r="E189">
        <v>12</v>
      </c>
      <c r="F189">
        <v>2</v>
      </c>
      <c r="G189">
        <v>2</v>
      </c>
      <c r="H189" s="72">
        <v>17.666666666666668</v>
      </c>
      <c r="I189">
        <v>2</v>
      </c>
      <c r="J189">
        <v>9</v>
      </c>
      <c r="K189">
        <v>4</v>
      </c>
      <c r="L189">
        <v>4</v>
      </c>
      <c r="M189" s="72">
        <v>1.58</v>
      </c>
      <c r="N189">
        <v>8</v>
      </c>
      <c r="O189">
        <v>6</v>
      </c>
      <c r="P189">
        <v>20</v>
      </c>
      <c r="Q189">
        <v>59</v>
      </c>
      <c r="R189" s="81">
        <v>0.153</v>
      </c>
      <c r="S189">
        <v>2024</v>
      </c>
    </row>
    <row r="190" spans="1:24" x14ac:dyDescent="0.25">
      <c r="A190" t="s">
        <v>486</v>
      </c>
      <c r="B190" t="s">
        <v>14</v>
      </c>
      <c r="C190" t="s">
        <v>500</v>
      </c>
      <c r="D190">
        <v>5</v>
      </c>
      <c r="E190">
        <v>10</v>
      </c>
      <c r="F190">
        <v>3</v>
      </c>
      <c r="G190">
        <v>2</v>
      </c>
      <c r="H190" s="72">
        <v>30.666666666666668</v>
      </c>
      <c r="I190">
        <v>1</v>
      </c>
      <c r="J190">
        <v>27</v>
      </c>
      <c r="K190">
        <v>15</v>
      </c>
      <c r="L190">
        <v>13</v>
      </c>
      <c r="M190" s="72">
        <v>2.97</v>
      </c>
      <c r="N190">
        <v>12</v>
      </c>
      <c r="O190">
        <v>3</v>
      </c>
      <c r="P190">
        <v>34</v>
      </c>
      <c r="Q190">
        <v>116</v>
      </c>
      <c r="R190" s="81">
        <v>0.23300000000000001</v>
      </c>
      <c r="S190">
        <v>2024</v>
      </c>
    </row>
    <row r="191" spans="1:24" x14ac:dyDescent="0.25">
      <c r="A191" t="s">
        <v>507</v>
      </c>
      <c r="B191" t="s">
        <v>518</v>
      </c>
      <c r="C191" t="s">
        <v>533</v>
      </c>
      <c r="D191">
        <v>8</v>
      </c>
      <c r="E191">
        <v>10</v>
      </c>
      <c r="F191">
        <v>7</v>
      </c>
      <c r="G191">
        <v>1</v>
      </c>
      <c r="H191" s="72">
        <v>45.666666666666664</v>
      </c>
      <c r="I191">
        <v>1</v>
      </c>
      <c r="J191">
        <v>25</v>
      </c>
      <c r="K191">
        <v>11</v>
      </c>
      <c r="L191">
        <v>11</v>
      </c>
      <c r="M191" s="72">
        <v>1.69</v>
      </c>
      <c r="N191">
        <v>14</v>
      </c>
      <c r="O191">
        <v>8</v>
      </c>
      <c r="P191">
        <v>54</v>
      </c>
      <c r="Q191">
        <v>156</v>
      </c>
      <c r="R191" s="81">
        <v>0.16</v>
      </c>
      <c r="S191">
        <v>2024</v>
      </c>
    </row>
    <row r="192" spans="1:24" x14ac:dyDescent="0.25">
      <c r="A192" t="s">
        <v>541</v>
      </c>
      <c r="B192" t="s">
        <v>366</v>
      </c>
      <c r="C192" t="s">
        <v>564</v>
      </c>
      <c r="D192">
        <v>0</v>
      </c>
      <c r="E192">
        <v>3</v>
      </c>
      <c r="F192">
        <v>1</v>
      </c>
      <c r="G192">
        <v>0</v>
      </c>
      <c r="H192" s="72">
        <v>4.666666666666667</v>
      </c>
      <c r="I192">
        <v>0</v>
      </c>
      <c r="J192">
        <v>4</v>
      </c>
      <c r="K192">
        <v>3</v>
      </c>
      <c r="L192">
        <v>3</v>
      </c>
      <c r="M192" s="72">
        <v>4.5</v>
      </c>
      <c r="N192">
        <v>2</v>
      </c>
      <c r="O192">
        <v>2</v>
      </c>
      <c r="P192">
        <v>5</v>
      </c>
      <c r="Q192">
        <v>17</v>
      </c>
      <c r="R192" s="81">
        <v>0.23499999999999999</v>
      </c>
      <c r="S192">
        <v>2024</v>
      </c>
    </row>
    <row r="193" spans="1:19" x14ac:dyDescent="0.25">
      <c r="A193" t="s">
        <v>511</v>
      </c>
      <c r="B193" t="s">
        <v>523</v>
      </c>
      <c r="C193" t="s">
        <v>538</v>
      </c>
      <c r="D193">
        <v>5</v>
      </c>
      <c r="E193">
        <v>10</v>
      </c>
      <c r="F193">
        <v>6</v>
      </c>
      <c r="G193">
        <v>0</v>
      </c>
      <c r="H193" s="72">
        <v>36.333333333333336</v>
      </c>
      <c r="I193">
        <v>0</v>
      </c>
      <c r="J193">
        <v>28</v>
      </c>
      <c r="K193">
        <v>8</v>
      </c>
      <c r="L193">
        <v>5</v>
      </c>
      <c r="M193" s="72">
        <v>0.96</v>
      </c>
      <c r="N193">
        <v>13</v>
      </c>
      <c r="O193">
        <v>3</v>
      </c>
      <c r="P193">
        <v>34</v>
      </c>
      <c r="Q193">
        <v>132</v>
      </c>
      <c r="R193" s="81">
        <v>0.21199999999999999</v>
      </c>
      <c r="S193">
        <v>2024</v>
      </c>
    </row>
    <row r="194" spans="1:19" x14ac:dyDescent="0.25">
      <c r="A194" t="s">
        <v>491</v>
      </c>
      <c r="B194" t="s">
        <v>598</v>
      </c>
      <c r="C194" t="s">
        <v>614</v>
      </c>
      <c r="D194">
        <v>0</v>
      </c>
      <c r="E194">
        <v>1</v>
      </c>
      <c r="F194">
        <v>0</v>
      </c>
      <c r="G194">
        <v>0</v>
      </c>
      <c r="H194" s="72">
        <v>2.67</v>
      </c>
      <c r="I194">
        <v>0</v>
      </c>
      <c r="J194">
        <v>0</v>
      </c>
      <c r="K194">
        <v>0</v>
      </c>
      <c r="L194">
        <v>0</v>
      </c>
      <c r="M194" s="72">
        <v>0</v>
      </c>
      <c r="N194">
        <v>0</v>
      </c>
      <c r="O194">
        <v>0</v>
      </c>
      <c r="P194">
        <v>0</v>
      </c>
      <c r="Q194">
        <v>8</v>
      </c>
      <c r="R194" s="81">
        <v>0</v>
      </c>
      <c r="S194">
        <v>2025</v>
      </c>
    </row>
    <row r="195" spans="1:19" x14ac:dyDescent="0.25">
      <c r="A195" t="s">
        <v>397</v>
      </c>
      <c r="B195" t="s">
        <v>463</v>
      </c>
      <c r="C195" t="s">
        <v>556</v>
      </c>
      <c r="D195">
        <v>8</v>
      </c>
      <c r="E195">
        <v>9</v>
      </c>
      <c r="F195">
        <v>7</v>
      </c>
      <c r="G195">
        <v>0</v>
      </c>
      <c r="H195" s="72">
        <v>38</v>
      </c>
      <c r="I195">
        <v>0</v>
      </c>
      <c r="J195">
        <v>19</v>
      </c>
      <c r="K195">
        <v>15</v>
      </c>
      <c r="L195">
        <v>10</v>
      </c>
      <c r="M195" s="72">
        <v>1.84</v>
      </c>
      <c r="N195">
        <v>11</v>
      </c>
      <c r="O195">
        <v>5</v>
      </c>
      <c r="P195">
        <v>43</v>
      </c>
      <c r="Q195">
        <v>141</v>
      </c>
      <c r="R195" s="81">
        <v>0.13500000000000001</v>
      </c>
      <c r="S195">
        <v>2025</v>
      </c>
    </row>
    <row r="196" spans="1:19" x14ac:dyDescent="0.25">
      <c r="A196" t="s">
        <v>541</v>
      </c>
      <c r="B196" t="s">
        <v>599</v>
      </c>
      <c r="C196" t="s">
        <v>557</v>
      </c>
      <c r="D196">
        <v>8</v>
      </c>
      <c r="E196">
        <v>11</v>
      </c>
      <c r="F196">
        <v>7</v>
      </c>
      <c r="G196">
        <v>2</v>
      </c>
      <c r="H196" s="72">
        <v>44.33</v>
      </c>
      <c r="I196">
        <v>0</v>
      </c>
      <c r="J196">
        <v>37</v>
      </c>
      <c r="K196">
        <v>14</v>
      </c>
      <c r="L196">
        <v>11</v>
      </c>
      <c r="M196" s="72">
        <v>1.74</v>
      </c>
      <c r="N196">
        <v>12</v>
      </c>
      <c r="O196">
        <v>11</v>
      </c>
      <c r="P196">
        <v>26</v>
      </c>
      <c r="Q196">
        <v>161</v>
      </c>
      <c r="R196" s="81">
        <v>0.23</v>
      </c>
      <c r="S196">
        <v>2025</v>
      </c>
    </row>
    <row r="197" spans="1:19" x14ac:dyDescent="0.25">
      <c r="A197" t="s">
        <v>572</v>
      </c>
      <c r="B197" t="s">
        <v>600</v>
      </c>
      <c r="C197" t="s">
        <v>615</v>
      </c>
      <c r="D197">
        <v>1</v>
      </c>
      <c r="E197">
        <v>9</v>
      </c>
      <c r="F197">
        <v>0</v>
      </c>
      <c r="G197">
        <v>0</v>
      </c>
      <c r="H197" s="72">
        <v>15.33</v>
      </c>
      <c r="I197">
        <v>0</v>
      </c>
      <c r="J197">
        <v>8</v>
      </c>
      <c r="K197">
        <v>6</v>
      </c>
      <c r="L197">
        <v>5</v>
      </c>
      <c r="M197" s="72">
        <v>2.2799999999999998</v>
      </c>
      <c r="N197">
        <v>5</v>
      </c>
      <c r="O197">
        <v>5</v>
      </c>
      <c r="P197">
        <v>11</v>
      </c>
      <c r="Q197">
        <v>48</v>
      </c>
      <c r="R197" s="81">
        <v>0.16700000000000001</v>
      </c>
      <c r="S197">
        <v>2025</v>
      </c>
    </row>
    <row r="198" spans="1:19" x14ac:dyDescent="0.25">
      <c r="A198" t="s">
        <v>547</v>
      </c>
      <c r="B198" t="s">
        <v>601</v>
      </c>
      <c r="C198" t="s">
        <v>616</v>
      </c>
      <c r="D198">
        <v>0</v>
      </c>
      <c r="E198">
        <v>1</v>
      </c>
      <c r="F198">
        <v>0</v>
      </c>
      <c r="G198">
        <v>0</v>
      </c>
      <c r="H198" s="72">
        <v>1</v>
      </c>
      <c r="I198">
        <v>0</v>
      </c>
      <c r="J198">
        <v>1</v>
      </c>
      <c r="K198">
        <v>0</v>
      </c>
      <c r="L198">
        <v>0</v>
      </c>
      <c r="M198" s="72">
        <v>0</v>
      </c>
      <c r="N198">
        <v>0</v>
      </c>
      <c r="O198">
        <v>0</v>
      </c>
      <c r="P198">
        <v>0</v>
      </c>
      <c r="Q198">
        <v>4</v>
      </c>
      <c r="R198" s="81">
        <v>0.25</v>
      </c>
      <c r="S198">
        <v>2025</v>
      </c>
    </row>
    <row r="199" spans="1:19" x14ac:dyDescent="0.25">
      <c r="A199" t="s">
        <v>578</v>
      </c>
      <c r="B199" t="s">
        <v>602</v>
      </c>
      <c r="C199" t="s">
        <v>617</v>
      </c>
      <c r="D199">
        <v>6</v>
      </c>
      <c r="E199">
        <v>17</v>
      </c>
      <c r="F199">
        <v>7</v>
      </c>
      <c r="G199">
        <v>1</v>
      </c>
      <c r="H199" s="72">
        <v>49.33</v>
      </c>
      <c r="I199">
        <v>1</v>
      </c>
      <c r="J199">
        <v>39</v>
      </c>
      <c r="K199">
        <v>16</v>
      </c>
      <c r="L199">
        <v>7</v>
      </c>
      <c r="M199" s="72">
        <v>0.99</v>
      </c>
      <c r="N199">
        <v>10</v>
      </c>
      <c r="O199">
        <v>5</v>
      </c>
      <c r="P199">
        <v>51</v>
      </c>
      <c r="Q199">
        <v>190</v>
      </c>
      <c r="R199" s="81">
        <v>0.20499999999999999</v>
      </c>
      <c r="S199">
        <v>2025</v>
      </c>
    </row>
    <row r="200" spans="1:19" x14ac:dyDescent="0.25">
      <c r="A200" t="s">
        <v>505</v>
      </c>
      <c r="B200" t="s">
        <v>516</v>
      </c>
      <c r="C200" t="s">
        <v>531</v>
      </c>
      <c r="D200">
        <v>1</v>
      </c>
      <c r="E200">
        <v>9</v>
      </c>
      <c r="F200">
        <v>0</v>
      </c>
      <c r="G200">
        <v>2</v>
      </c>
      <c r="H200" s="72">
        <v>16.329999999999998</v>
      </c>
      <c r="I200">
        <v>0</v>
      </c>
      <c r="J200">
        <v>10</v>
      </c>
      <c r="K200">
        <v>7</v>
      </c>
      <c r="L200">
        <v>3</v>
      </c>
      <c r="M200" s="72">
        <v>1.29</v>
      </c>
      <c r="N200">
        <v>7</v>
      </c>
      <c r="O200">
        <v>3</v>
      </c>
      <c r="P200">
        <v>14</v>
      </c>
      <c r="Q200">
        <v>56</v>
      </c>
      <c r="R200" s="81">
        <v>0.17899999999999999</v>
      </c>
      <c r="S200">
        <v>2025</v>
      </c>
    </row>
    <row r="201" spans="1:19" x14ac:dyDescent="0.25">
      <c r="A201" t="s">
        <v>483</v>
      </c>
      <c r="B201" t="s">
        <v>490</v>
      </c>
      <c r="C201" t="s">
        <v>496</v>
      </c>
      <c r="D201">
        <v>2</v>
      </c>
      <c r="E201">
        <v>2</v>
      </c>
      <c r="F201">
        <v>0</v>
      </c>
      <c r="G201">
        <v>0</v>
      </c>
      <c r="H201" s="72">
        <v>6.33</v>
      </c>
      <c r="I201">
        <v>0</v>
      </c>
      <c r="J201">
        <v>7</v>
      </c>
      <c r="K201">
        <v>3</v>
      </c>
      <c r="L201">
        <v>2</v>
      </c>
      <c r="M201" s="72">
        <v>2.21</v>
      </c>
      <c r="N201">
        <v>2</v>
      </c>
      <c r="O201">
        <v>0</v>
      </c>
      <c r="P201">
        <v>2</v>
      </c>
      <c r="Q201">
        <v>25</v>
      </c>
      <c r="R201" s="81">
        <v>0.28000000000000003</v>
      </c>
      <c r="S201">
        <v>2025</v>
      </c>
    </row>
    <row r="202" spans="1:19" x14ac:dyDescent="0.25">
      <c r="A202" t="s">
        <v>507</v>
      </c>
      <c r="B202" t="s">
        <v>518</v>
      </c>
      <c r="C202" t="s">
        <v>533</v>
      </c>
      <c r="D202">
        <v>11</v>
      </c>
      <c r="E202">
        <v>11</v>
      </c>
      <c r="F202">
        <v>5</v>
      </c>
      <c r="G202">
        <v>3</v>
      </c>
      <c r="H202" s="72">
        <v>60</v>
      </c>
      <c r="I202">
        <v>0</v>
      </c>
      <c r="J202">
        <v>49</v>
      </c>
      <c r="K202">
        <v>23</v>
      </c>
      <c r="L202">
        <v>16</v>
      </c>
      <c r="M202" s="72">
        <v>1.87</v>
      </c>
      <c r="N202">
        <v>11</v>
      </c>
      <c r="O202">
        <v>6</v>
      </c>
      <c r="P202">
        <v>74</v>
      </c>
      <c r="Q202">
        <v>228</v>
      </c>
      <c r="R202" s="81">
        <v>0.215</v>
      </c>
      <c r="S202">
        <v>2025</v>
      </c>
    </row>
    <row r="203" spans="1:19" x14ac:dyDescent="0.25">
      <c r="A203" t="s">
        <v>541</v>
      </c>
      <c r="B203" t="s">
        <v>366</v>
      </c>
      <c r="C203" t="s">
        <v>564</v>
      </c>
      <c r="D203">
        <v>5</v>
      </c>
      <c r="E203">
        <v>9</v>
      </c>
      <c r="F203">
        <v>5</v>
      </c>
      <c r="G203">
        <v>1</v>
      </c>
      <c r="H203" s="72">
        <v>26.67</v>
      </c>
      <c r="I203">
        <v>0</v>
      </c>
      <c r="J203">
        <v>16</v>
      </c>
      <c r="K203">
        <v>10</v>
      </c>
      <c r="L203">
        <v>9</v>
      </c>
      <c r="M203" s="72">
        <v>2.36</v>
      </c>
      <c r="N203">
        <v>11</v>
      </c>
      <c r="O203">
        <v>2</v>
      </c>
      <c r="P203">
        <v>27</v>
      </c>
      <c r="Q203">
        <v>104</v>
      </c>
      <c r="R203" s="81">
        <v>0.154</v>
      </c>
      <c r="S203">
        <v>2025</v>
      </c>
    </row>
    <row r="204" spans="1:19" x14ac:dyDescent="0.25">
      <c r="A204" t="s">
        <v>596</v>
      </c>
      <c r="B204" t="s">
        <v>595</v>
      </c>
      <c r="C204" t="s">
        <v>612</v>
      </c>
      <c r="D204">
        <v>1</v>
      </c>
      <c r="E204">
        <v>7</v>
      </c>
      <c r="F204">
        <v>2</v>
      </c>
      <c r="G204">
        <v>0</v>
      </c>
      <c r="H204" s="72">
        <v>15.33</v>
      </c>
      <c r="I204">
        <v>0</v>
      </c>
      <c r="J204">
        <v>9</v>
      </c>
      <c r="K204">
        <v>6</v>
      </c>
      <c r="L204">
        <v>4</v>
      </c>
      <c r="M204" s="72">
        <v>1.83</v>
      </c>
      <c r="N204">
        <v>6</v>
      </c>
      <c r="O204">
        <v>1</v>
      </c>
      <c r="P204">
        <v>23</v>
      </c>
      <c r="Q204">
        <v>55</v>
      </c>
      <c r="R204" s="81">
        <v>0.16400000000000001</v>
      </c>
      <c r="S204">
        <v>2025</v>
      </c>
    </row>
  </sheetData>
  <autoFilter ref="A1:S204" xr:uid="{00000000-0001-0000-1300-000000000000}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353"/>
  <sheetViews>
    <sheetView workbookViewId="0">
      <pane ySplit="1" topLeftCell="A330" activePane="bottomLeft" state="frozen"/>
      <selection pane="bottomLeft" activeCell="N362" sqref="N362"/>
    </sheetView>
  </sheetViews>
  <sheetFormatPr defaultRowHeight="15" x14ac:dyDescent="0.25"/>
  <cols>
    <col min="1" max="1" width="18.28515625" bestFit="1" customWidth="1"/>
    <col min="2" max="2" width="11.42578125" bestFit="1" customWidth="1"/>
    <col min="3" max="3" width="21.85546875" bestFit="1" customWidth="1"/>
  </cols>
  <sheetData>
    <row r="1" spans="1:12" x14ac:dyDescent="0.25">
      <c r="A1" t="s">
        <v>322</v>
      </c>
      <c r="B1" t="s">
        <v>323</v>
      </c>
      <c r="C1" t="s">
        <v>241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60</v>
      </c>
      <c r="K1" t="s">
        <v>90</v>
      </c>
      <c r="L1" t="s">
        <v>325</v>
      </c>
    </row>
    <row r="2" spans="1:12" x14ac:dyDescent="0.25">
      <c r="A2" t="s">
        <v>6</v>
      </c>
      <c r="B2" t="s">
        <v>30</v>
      </c>
      <c r="C2" t="s">
        <v>282</v>
      </c>
      <c r="D2">
        <v>1</v>
      </c>
      <c r="E2">
        <v>66</v>
      </c>
      <c r="F2">
        <v>1</v>
      </c>
      <c r="G2">
        <v>68</v>
      </c>
      <c r="H2">
        <v>0.98529411764705888</v>
      </c>
      <c r="L2">
        <v>2017</v>
      </c>
    </row>
    <row r="3" spans="1:12" x14ac:dyDescent="0.25">
      <c r="A3" t="s">
        <v>16</v>
      </c>
      <c r="B3" t="s">
        <v>41</v>
      </c>
      <c r="C3" t="s">
        <v>303</v>
      </c>
      <c r="D3">
        <v>2</v>
      </c>
      <c r="E3">
        <v>2</v>
      </c>
      <c r="F3">
        <v>0</v>
      </c>
      <c r="G3">
        <v>4</v>
      </c>
      <c r="H3">
        <v>1</v>
      </c>
      <c r="L3">
        <v>2017</v>
      </c>
    </row>
    <row r="4" spans="1:12" x14ac:dyDescent="0.25">
      <c r="A4" t="s">
        <v>4</v>
      </c>
      <c r="B4" t="s">
        <v>28</v>
      </c>
      <c r="C4" t="s">
        <v>295</v>
      </c>
      <c r="D4">
        <v>2</v>
      </c>
      <c r="E4">
        <v>36</v>
      </c>
      <c r="F4">
        <v>7</v>
      </c>
      <c r="G4">
        <v>45</v>
      </c>
      <c r="H4">
        <v>0.84444444444444444</v>
      </c>
      <c r="L4">
        <v>2017</v>
      </c>
    </row>
    <row r="5" spans="1:12" x14ac:dyDescent="0.25">
      <c r="A5" t="s">
        <v>8</v>
      </c>
      <c r="B5" t="s">
        <v>32</v>
      </c>
      <c r="C5" t="s">
        <v>304</v>
      </c>
      <c r="D5">
        <v>3</v>
      </c>
      <c r="E5">
        <v>58</v>
      </c>
      <c r="F5">
        <v>0</v>
      </c>
      <c r="G5">
        <v>61</v>
      </c>
      <c r="H5">
        <v>1</v>
      </c>
      <c r="L5">
        <v>2017</v>
      </c>
    </row>
    <row r="6" spans="1:12" x14ac:dyDescent="0.25">
      <c r="A6" t="s">
        <v>9</v>
      </c>
      <c r="B6" t="s">
        <v>33</v>
      </c>
      <c r="C6" t="s">
        <v>285</v>
      </c>
      <c r="D6">
        <v>3</v>
      </c>
      <c r="E6">
        <v>33</v>
      </c>
      <c r="F6">
        <v>7</v>
      </c>
      <c r="G6">
        <v>43</v>
      </c>
      <c r="H6">
        <v>0.83720930232558144</v>
      </c>
      <c r="L6">
        <v>2017</v>
      </c>
    </row>
    <row r="7" spans="1:12" x14ac:dyDescent="0.25">
      <c r="A7" t="s">
        <v>21</v>
      </c>
      <c r="B7" t="s">
        <v>45</v>
      </c>
      <c r="C7" t="s">
        <v>298</v>
      </c>
      <c r="D7">
        <v>5</v>
      </c>
      <c r="E7">
        <v>2</v>
      </c>
      <c r="F7">
        <v>2</v>
      </c>
      <c r="G7">
        <v>9</v>
      </c>
      <c r="H7">
        <v>0.77777777777777779</v>
      </c>
      <c r="L7">
        <v>2017</v>
      </c>
    </row>
    <row r="8" spans="1:12" x14ac:dyDescent="0.25">
      <c r="A8" t="s">
        <v>22</v>
      </c>
      <c r="B8" t="s">
        <v>46</v>
      </c>
      <c r="C8" t="s">
        <v>305</v>
      </c>
      <c r="D8">
        <v>0</v>
      </c>
      <c r="E8">
        <v>0</v>
      </c>
      <c r="F8">
        <v>0</v>
      </c>
      <c r="G8">
        <v>0</v>
      </c>
      <c r="H8">
        <v>0</v>
      </c>
      <c r="L8">
        <v>2017</v>
      </c>
    </row>
    <row r="9" spans="1:12" x14ac:dyDescent="0.25">
      <c r="A9" t="s">
        <v>23</v>
      </c>
      <c r="B9" t="s">
        <v>47</v>
      </c>
      <c r="C9" t="s">
        <v>306</v>
      </c>
      <c r="D9">
        <v>0</v>
      </c>
      <c r="E9">
        <v>1</v>
      </c>
      <c r="F9">
        <v>0</v>
      </c>
      <c r="G9">
        <v>1</v>
      </c>
      <c r="H9">
        <v>1</v>
      </c>
      <c r="L9">
        <v>2017</v>
      </c>
    </row>
    <row r="10" spans="1:12" x14ac:dyDescent="0.25">
      <c r="A10" t="s">
        <v>17</v>
      </c>
      <c r="B10" t="s">
        <v>42</v>
      </c>
      <c r="C10" t="s">
        <v>307</v>
      </c>
      <c r="D10">
        <v>0</v>
      </c>
      <c r="E10">
        <v>0</v>
      </c>
      <c r="F10">
        <v>0</v>
      </c>
      <c r="G10">
        <v>0</v>
      </c>
      <c r="H10">
        <v>0</v>
      </c>
      <c r="L10">
        <v>2017</v>
      </c>
    </row>
    <row r="11" spans="1:12" x14ac:dyDescent="0.25">
      <c r="A11" t="s">
        <v>14</v>
      </c>
      <c r="B11" t="s">
        <v>39</v>
      </c>
      <c r="C11" t="s">
        <v>308</v>
      </c>
      <c r="D11">
        <v>18</v>
      </c>
      <c r="E11">
        <v>6</v>
      </c>
      <c r="F11">
        <v>3</v>
      </c>
      <c r="G11">
        <v>27</v>
      </c>
      <c r="H11">
        <v>0.88888888888888884</v>
      </c>
      <c r="L11">
        <v>2017</v>
      </c>
    </row>
    <row r="12" spans="1:12" x14ac:dyDescent="0.25">
      <c r="A12" t="s">
        <v>0</v>
      </c>
      <c r="B12" t="s">
        <v>26</v>
      </c>
      <c r="C12" t="s">
        <v>275</v>
      </c>
      <c r="D12">
        <v>20</v>
      </c>
      <c r="E12">
        <v>183</v>
      </c>
      <c r="F12">
        <v>6</v>
      </c>
      <c r="G12">
        <v>209</v>
      </c>
      <c r="H12">
        <v>0.9712918660287081</v>
      </c>
      <c r="I12">
        <v>4</v>
      </c>
      <c r="J12">
        <v>19</v>
      </c>
      <c r="K12">
        <v>0.17391304347826086</v>
      </c>
      <c r="L12">
        <v>2017</v>
      </c>
    </row>
    <row r="13" spans="1:12" x14ac:dyDescent="0.25">
      <c r="A13" t="s">
        <v>11</v>
      </c>
      <c r="B13" t="s">
        <v>35</v>
      </c>
      <c r="C13" t="s">
        <v>309</v>
      </c>
      <c r="D13">
        <v>0</v>
      </c>
      <c r="E13">
        <v>0</v>
      </c>
      <c r="F13">
        <v>0</v>
      </c>
      <c r="G13">
        <v>0</v>
      </c>
      <c r="H13">
        <v>0</v>
      </c>
      <c r="L13">
        <v>2017</v>
      </c>
    </row>
    <row r="14" spans="1:12" x14ac:dyDescent="0.25">
      <c r="A14" t="s">
        <v>5</v>
      </c>
      <c r="B14" t="s">
        <v>29</v>
      </c>
      <c r="C14" t="s">
        <v>310</v>
      </c>
      <c r="D14">
        <v>1</v>
      </c>
      <c r="E14">
        <v>46</v>
      </c>
      <c r="F14">
        <v>4</v>
      </c>
      <c r="G14">
        <v>51</v>
      </c>
      <c r="H14">
        <v>0.92156862745098034</v>
      </c>
      <c r="L14">
        <v>2017</v>
      </c>
    </row>
    <row r="15" spans="1:12" x14ac:dyDescent="0.25">
      <c r="A15" t="s">
        <v>10</v>
      </c>
      <c r="B15" t="s">
        <v>34</v>
      </c>
      <c r="C15" t="s">
        <v>311</v>
      </c>
      <c r="D15">
        <v>6</v>
      </c>
      <c r="E15">
        <v>45</v>
      </c>
      <c r="F15">
        <v>1</v>
      </c>
      <c r="G15">
        <v>52</v>
      </c>
      <c r="H15">
        <v>0.98076923076923073</v>
      </c>
      <c r="L15">
        <v>2017</v>
      </c>
    </row>
    <row r="16" spans="1:12" x14ac:dyDescent="0.25">
      <c r="A16" t="s">
        <v>12</v>
      </c>
      <c r="B16" t="s">
        <v>37</v>
      </c>
      <c r="C16" t="s">
        <v>297</v>
      </c>
      <c r="D16">
        <v>0</v>
      </c>
      <c r="E16">
        <v>0</v>
      </c>
      <c r="F16">
        <v>0</v>
      </c>
      <c r="G16">
        <v>0</v>
      </c>
      <c r="H16">
        <v>0</v>
      </c>
      <c r="L16">
        <v>2017</v>
      </c>
    </row>
    <row r="17" spans="1:12" x14ac:dyDescent="0.25">
      <c r="A17" t="s">
        <v>7</v>
      </c>
      <c r="B17" t="s">
        <v>31</v>
      </c>
      <c r="C17" t="s">
        <v>312</v>
      </c>
      <c r="D17">
        <v>6</v>
      </c>
      <c r="E17">
        <v>17</v>
      </c>
      <c r="F17">
        <v>3</v>
      </c>
      <c r="G17">
        <v>26</v>
      </c>
      <c r="H17">
        <v>0.88461538461538458</v>
      </c>
      <c r="L17">
        <v>2017</v>
      </c>
    </row>
    <row r="18" spans="1:12" x14ac:dyDescent="0.25">
      <c r="A18" t="s">
        <v>48</v>
      </c>
      <c r="B18" t="s">
        <v>36</v>
      </c>
      <c r="C18" t="s">
        <v>292</v>
      </c>
      <c r="D18">
        <v>14</v>
      </c>
      <c r="E18">
        <v>7</v>
      </c>
      <c r="F18">
        <v>1</v>
      </c>
      <c r="G18">
        <v>22</v>
      </c>
      <c r="H18">
        <v>0.95454545454545459</v>
      </c>
      <c r="L18">
        <v>2017</v>
      </c>
    </row>
    <row r="19" spans="1:12" x14ac:dyDescent="0.25">
      <c r="A19" t="s">
        <v>1</v>
      </c>
      <c r="B19" t="s">
        <v>24</v>
      </c>
      <c r="C19" t="s">
        <v>293</v>
      </c>
      <c r="D19">
        <v>52</v>
      </c>
      <c r="E19">
        <v>70</v>
      </c>
      <c r="F19">
        <v>19</v>
      </c>
      <c r="G19">
        <v>141</v>
      </c>
      <c r="H19">
        <v>0.86524822695035464</v>
      </c>
      <c r="L19">
        <v>2017</v>
      </c>
    </row>
    <row r="20" spans="1:12" x14ac:dyDescent="0.25">
      <c r="A20" t="s">
        <v>15</v>
      </c>
      <c r="B20" t="s">
        <v>40</v>
      </c>
      <c r="C20" t="s">
        <v>289</v>
      </c>
      <c r="D20">
        <v>0</v>
      </c>
      <c r="E20">
        <v>0</v>
      </c>
      <c r="F20">
        <v>0</v>
      </c>
      <c r="G20">
        <v>0</v>
      </c>
      <c r="H20">
        <v>0</v>
      </c>
      <c r="L20">
        <v>2017</v>
      </c>
    </row>
    <row r="21" spans="1:12" x14ac:dyDescent="0.25">
      <c r="A21" t="s">
        <v>65</v>
      </c>
      <c r="B21" t="s">
        <v>66</v>
      </c>
      <c r="C21" t="s">
        <v>281</v>
      </c>
      <c r="D21">
        <v>71</v>
      </c>
      <c r="E21">
        <v>50</v>
      </c>
      <c r="F21">
        <v>19</v>
      </c>
      <c r="G21">
        <v>140</v>
      </c>
      <c r="H21">
        <v>0.86428571428571432</v>
      </c>
      <c r="L21">
        <v>2017</v>
      </c>
    </row>
    <row r="22" spans="1:12" x14ac:dyDescent="0.25">
      <c r="A22" t="s">
        <v>3</v>
      </c>
      <c r="B22" t="s">
        <v>27</v>
      </c>
      <c r="C22" t="s">
        <v>283</v>
      </c>
      <c r="D22">
        <v>41</v>
      </c>
      <c r="E22">
        <v>22</v>
      </c>
      <c r="F22">
        <v>7</v>
      </c>
      <c r="G22">
        <v>70</v>
      </c>
      <c r="H22">
        <v>0.9</v>
      </c>
      <c r="L22">
        <v>2017</v>
      </c>
    </row>
    <row r="23" spans="1:12" x14ac:dyDescent="0.25">
      <c r="A23" t="s">
        <v>13</v>
      </c>
      <c r="B23" t="s">
        <v>38</v>
      </c>
      <c r="C23" t="s">
        <v>313</v>
      </c>
      <c r="D23">
        <v>0</v>
      </c>
      <c r="E23">
        <v>0</v>
      </c>
      <c r="F23">
        <v>0</v>
      </c>
      <c r="G23">
        <v>0</v>
      </c>
      <c r="H23">
        <v>0</v>
      </c>
      <c r="L23">
        <v>2017</v>
      </c>
    </row>
    <row r="24" spans="1:12" x14ac:dyDescent="0.25">
      <c r="A24" t="s">
        <v>19</v>
      </c>
      <c r="B24" t="s">
        <v>34</v>
      </c>
      <c r="C24" t="s">
        <v>314</v>
      </c>
      <c r="D24">
        <v>0</v>
      </c>
      <c r="E24">
        <v>0</v>
      </c>
      <c r="F24">
        <v>0</v>
      </c>
      <c r="G24">
        <v>0</v>
      </c>
      <c r="H24">
        <v>0</v>
      </c>
      <c r="L24">
        <v>2017</v>
      </c>
    </row>
    <row r="25" spans="1:12" x14ac:dyDescent="0.25">
      <c r="A25" t="s">
        <v>2</v>
      </c>
      <c r="B25" t="s">
        <v>25</v>
      </c>
      <c r="C25" t="s">
        <v>294</v>
      </c>
      <c r="D25">
        <v>25</v>
      </c>
      <c r="E25">
        <v>194</v>
      </c>
      <c r="F25">
        <v>12</v>
      </c>
      <c r="G25">
        <v>231</v>
      </c>
      <c r="H25">
        <v>0.94805194805194803</v>
      </c>
      <c r="I25">
        <v>2</v>
      </c>
      <c r="J25">
        <v>43</v>
      </c>
      <c r="K25">
        <v>4.4444444444444446E-2</v>
      </c>
      <c r="L25">
        <v>2017</v>
      </c>
    </row>
    <row r="26" spans="1:12" x14ac:dyDescent="0.25">
      <c r="A26" t="s">
        <v>20</v>
      </c>
      <c r="B26" t="s">
        <v>44</v>
      </c>
      <c r="C26" t="s">
        <v>315</v>
      </c>
      <c r="D26">
        <v>0</v>
      </c>
      <c r="E26">
        <v>0</v>
      </c>
      <c r="F26">
        <v>0</v>
      </c>
      <c r="G26">
        <v>0</v>
      </c>
      <c r="H26">
        <v>0</v>
      </c>
      <c r="L26">
        <v>2017</v>
      </c>
    </row>
    <row r="27" spans="1:12" x14ac:dyDescent="0.25">
      <c r="A27" t="s">
        <v>18</v>
      </c>
      <c r="B27" t="s">
        <v>43</v>
      </c>
      <c r="C27" t="s">
        <v>299</v>
      </c>
      <c r="D27">
        <v>3</v>
      </c>
      <c r="E27">
        <v>1</v>
      </c>
      <c r="F27">
        <v>0</v>
      </c>
      <c r="G27">
        <v>4</v>
      </c>
      <c r="H27">
        <v>1</v>
      </c>
      <c r="L27">
        <v>2017</v>
      </c>
    </row>
    <row r="28" spans="1:12" x14ac:dyDescent="0.25">
      <c r="A28" t="s">
        <v>4</v>
      </c>
      <c r="B28" t="s">
        <v>28</v>
      </c>
      <c r="C28" t="s">
        <v>295</v>
      </c>
      <c r="D28">
        <v>0</v>
      </c>
      <c r="E28">
        <v>8</v>
      </c>
      <c r="F28">
        <v>0</v>
      </c>
      <c r="G28">
        <v>8</v>
      </c>
      <c r="H28">
        <v>1</v>
      </c>
      <c r="L28">
        <v>2016</v>
      </c>
    </row>
    <row r="29" spans="1:12" x14ac:dyDescent="0.25">
      <c r="A29" t="s">
        <v>12</v>
      </c>
      <c r="B29" t="s">
        <v>37</v>
      </c>
      <c r="C29" t="s">
        <v>297</v>
      </c>
      <c r="D29">
        <v>0</v>
      </c>
      <c r="E29">
        <v>2</v>
      </c>
      <c r="F29">
        <v>0</v>
      </c>
      <c r="G29">
        <v>2</v>
      </c>
      <c r="H29">
        <v>1</v>
      </c>
      <c r="L29">
        <v>2016</v>
      </c>
    </row>
    <row r="30" spans="1:12" x14ac:dyDescent="0.25">
      <c r="A30" t="s">
        <v>102</v>
      </c>
      <c r="B30" t="s">
        <v>108</v>
      </c>
      <c r="C30" t="s">
        <v>301</v>
      </c>
      <c r="D30">
        <v>1</v>
      </c>
      <c r="E30">
        <v>0</v>
      </c>
      <c r="F30">
        <v>0</v>
      </c>
      <c r="G30">
        <v>1</v>
      </c>
      <c r="H30">
        <v>1</v>
      </c>
      <c r="L30">
        <v>2016</v>
      </c>
    </row>
    <row r="31" spans="1:12" x14ac:dyDescent="0.25">
      <c r="A31" t="s">
        <v>103</v>
      </c>
      <c r="B31" t="s">
        <v>109</v>
      </c>
      <c r="C31" t="s">
        <v>302</v>
      </c>
      <c r="D31">
        <v>1</v>
      </c>
      <c r="E31">
        <v>0</v>
      </c>
      <c r="F31">
        <v>0</v>
      </c>
      <c r="G31">
        <v>1</v>
      </c>
      <c r="H31">
        <v>1</v>
      </c>
      <c r="L31">
        <v>2016</v>
      </c>
    </row>
    <row r="32" spans="1:12" x14ac:dyDescent="0.25">
      <c r="A32" t="s">
        <v>21</v>
      </c>
      <c r="B32" t="s">
        <v>45</v>
      </c>
      <c r="C32" t="s">
        <v>298</v>
      </c>
      <c r="D32">
        <v>0</v>
      </c>
      <c r="E32">
        <v>2</v>
      </c>
      <c r="F32">
        <v>0</v>
      </c>
      <c r="G32">
        <v>2</v>
      </c>
      <c r="H32">
        <v>1</v>
      </c>
      <c r="L32">
        <v>2016</v>
      </c>
    </row>
    <row r="33" spans="1:12" x14ac:dyDescent="0.25">
      <c r="A33" t="s">
        <v>92</v>
      </c>
      <c r="B33" t="s">
        <v>93</v>
      </c>
      <c r="C33" t="s">
        <v>280</v>
      </c>
      <c r="D33">
        <v>3</v>
      </c>
      <c r="E33">
        <v>68</v>
      </c>
      <c r="F33">
        <v>1</v>
      </c>
      <c r="G33">
        <v>72</v>
      </c>
      <c r="H33">
        <v>0.98611111111111116</v>
      </c>
      <c r="L33">
        <v>2016</v>
      </c>
    </row>
    <row r="34" spans="1:12" x14ac:dyDescent="0.25">
      <c r="A34" t="s">
        <v>95</v>
      </c>
      <c r="B34" t="s">
        <v>96</v>
      </c>
      <c r="C34" t="s">
        <v>271</v>
      </c>
      <c r="D34">
        <v>33</v>
      </c>
      <c r="E34">
        <v>223</v>
      </c>
      <c r="F34">
        <v>7</v>
      </c>
      <c r="G34">
        <v>263</v>
      </c>
      <c r="H34">
        <v>0.97338403041825095</v>
      </c>
      <c r="L34">
        <v>2016</v>
      </c>
    </row>
    <row r="35" spans="1:12" x14ac:dyDescent="0.25">
      <c r="A35" t="s">
        <v>2</v>
      </c>
      <c r="B35" t="s">
        <v>25</v>
      </c>
      <c r="C35" t="s">
        <v>294</v>
      </c>
      <c r="D35">
        <v>10</v>
      </c>
      <c r="E35">
        <v>59</v>
      </c>
      <c r="F35">
        <v>4</v>
      </c>
      <c r="G35">
        <v>73</v>
      </c>
      <c r="H35">
        <v>0.9452054794520548</v>
      </c>
      <c r="I35">
        <v>3</v>
      </c>
      <c r="J35">
        <v>13</v>
      </c>
      <c r="K35">
        <v>0.1875</v>
      </c>
      <c r="L35">
        <v>2016</v>
      </c>
    </row>
    <row r="36" spans="1:12" x14ac:dyDescent="0.25">
      <c r="A36" t="s">
        <v>3</v>
      </c>
      <c r="B36" t="s">
        <v>27</v>
      </c>
      <c r="C36" t="s">
        <v>283</v>
      </c>
      <c r="D36">
        <v>43</v>
      </c>
      <c r="E36">
        <v>94</v>
      </c>
      <c r="F36">
        <v>9</v>
      </c>
      <c r="G36">
        <v>146</v>
      </c>
      <c r="H36">
        <v>0.93835616438356162</v>
      </c>
      <c r="I36">
        <v>2</v>
      </c>
      <c r="J36">
        <v>14</v>
      </c>
      <c r="K36">
        <v>0.125</v>
      </c>
      <c r="L36">
        <v>2016</v>
      </c>
    </row>
    <row r="37" spans="1:12" x14ac:dyDescent="0.25">
      <c r="A37" t="s">
        <v>6</v>
      </c>
      <c r="B37" t="s">
        <v>30</v>
      </c>
      <c r="C37" t="s">
        <v>282</v>
      </c>
      <c r="D37">
        <v>2</v>
      </c>
      <c r="E37">
        <v>37</v>
      </c>
      <c r="F37">
        <v>3</v>
      </c>
      <c r="G37">
        <v>42</v>
      </c>
      <c r="H37">
        <v>0.9285714285714286</v>
      </c>
      <c r="L37">
        <v>2016</v>
      </c>
    </row>
    <row r="38" spans="1:12" x14ac:dyDescent="0.25">
      <c r="A38" t="s">
        <v>0</v>
      </c>
      <c r="B38" t="s">
        <v>26</v>
      </c>
      <c r="C38" t="s">
        <v>275</v>
      </c>
      <c r="D38">
        <v>38</v>
      </c>
      <c r="E38">
        <v>151</v>
      </c>
      <c r="F38">
        <v>16</v>
      </c>
      <c r="G38">
        <v>205</v>
      </c>
      <c r="H38">
        <v>0.92195121951219516</v>
      </c>
      <c r="I38">
        <v>5</v>
      </c>
      <c r="J38">
        <v>25</v>
      </c>
      <c r="K38">
        <v>0.16666666666666666</v>
      </c>
      <c r="L38">
        <v>2016</v>
      </c>
    </row>
    <row r="39" spans="1:12" x14ac:dyDescent="0.25">
      <c r="A39" t="s">
        <v>94</v>
      </c>
      <c r="B39" t="s">
        <v>28</v>
      </c>
      <c r="C39" t="s">
        <v>277</v>
      </c>
      <c r="D39">
        <v>68</v>
      </c>
      <c r="E39">
        <v>48</v>
      </c>
      <c r="F39">
        <v>10</v>
      </c>
      <c r="G39">
        <v>126</v>
      </c>
      <c r="H39">
        <v>0.92063492063492058</v>
      </c>
      <c r="L39">
        <v>2016</v>
      </c>
    </row>
    <row r="40" spans="1:12" x14ac:dyDescent="0.25">
      <c r="A40" t="s">
        <v>9</v>
      </c>
      <c r="B40" t="s">
        <v>33</v>
      </c>
      <c r="C40" t="s">
        <v>285</v>
      </c>
      <c r="D40">
        <v>18</v>
      </c>
      <c r="E40">
        <v>23</v>
      </c>
      <c r="F40">
        <v>4</v>
      </c>
      <c r="G40">
        <v>45</v>
      </c>
      <c r="H40">
        <v>0.91111111111111109</v>
      </c>
      <c r="L40">
        <v>2016</v>
      </c>
    </row>
    <row r="41" spans="1:12" x14ac:dyDescent="0.25">
      <c r="A41" t="s">
        <v>98</v>
      </c>
      <c r="B41" t="s">
        <v>105</v>
      </c>
      <c r="C41" t="s">
        <v>287</v>
      </c>
      <c r="D41">
        <v>0</v>
      </c>
      <c r="E41">
        <v>10</v>
      </c>
      <c r="F41">
        <v>1</v>
      </c>
      <c r="G41">
        <v>11</v>
      </c>
      <c r="H41">
        <v>0.90909090909090906</v>
      </c>
      <c r="L41">
        <v>2016</v>
      </c>
    </row>
    <row r="42" spans="1:12" x14ac:dyDescent="0.25">
      <c r="A42" t="s">
        <v>48</v>
      </c>
      <c r="B42" t="s">
        <v>36</v>
      </c>
      <c r="C42" t="s">
        <v>292</v>
      </c>
      <c r="D42">
        <v>18</v>
      </c>
      <c r="E42">
        <v>9</v>
      </c>
      <c r="F42">
        <v>3</v>
      </c>
      <c r="G42">
        <v>30</v>
      </c>
      <c r="H42">
        <v>0.9</v>
      </c>
      <c r="L42">
        <v>2016</v>
      </c>
    </row>
    <row r="43" spans="1:12" x14ac:dyDescent="0.25">
      <c r="A43" t="s">
        <v>15</v>
      </c>
      <c r="B43" t="s">
        <v>40</v>
      </c>
      <c r="C43" t="s">
        <v>289</v>
      </c>
      <c r="D43">
        <v>0</v>
      </c>
      <c r="E43">
        <v>15</v>
      </c>
      <c r="F43">
        <v>2</v>
      </c>
      <c r="G43">
        <v>17</v>
      </c>
      <c r="H43">
        <v>0.88235294117647056</v>
      </c>
      <c r="L43">
        <v>2016</v>
      </c>
    </row>
    <row r="44" spans="1:12" x14ac:dyDescent="0.25">
      <c r="A44" t="s">
        <v>97</v>
      </c>
      <c r="B44" t="s">
        <v>104</v>
      </c>
      <c r="C44" t="s">
        <v>284</v>
      </c>
      <c r="D44">
        <v>3</v>
      </c>
      <c r="E44">
        <v>2</v>
      </c>
      <c r="F44">
        <v>1</v>
      </c>
      <c r="G44">
        <v>6</v>
      </c>
      <c r="H44">
        <v>0.83333333333333337</v>
      </c>
      <c r="L44">
        <v>2016</v>
      </c>
    </row>
    <row r="45" spans="1:12" x14ac:dyDescent="0.25">
      <c r="A45" t="s">
        <v>65</v>
      </c>
      <c r="B45" t="s">
        <v>66</v>
      </c>
      <c r="C45" t="s">
        <v>281</v>
      </c>
      <c r="D45">
        <v>84</v>
      </c>
      <c r="E45">
        <v>44</v>
      </c>
      <c r="F45">
        <v>28</v>
      </c>
      <c r="G45">
        <v>156</v>
      </c>
      <c r="H45">
        <v>0.82051282051282048</v>
      </c>
      <c r="L45">
        <v>2016</v>
      </c>
    </row>
    <row r="46" spans="1:12" x14ac:dyDescent="0.25">
      <c r="A46" t="s">
        <v>1</v>
      </c>
      <c r="B46" t="s">
        <v>24</v>
      </c>
      <c r="C46" t="s">
        <v>293</v>
      </c>
      <c r="D46">
        <v>12</v>
      </c>
      <c r="E46">
        <v>34</v>
      </c>
      <c r="F46">
        <v>14</v>
      </c>
      <c r="G46">
        <v>60</v>
      </c>
      <c r="H46">
        <v>0.76666666666666672</v>
      </c>
      <c r="L46">
        <v>2016</v>
      </c>
    </row>
    <row r="47" spans="1:12" x14ac:dyDescent="0.25">
      <c r="A47" t="s">
        <v>99</v>
      </c>
      <c r="B47" t="s">
        <v>106</v>
      </c>
      <c r="C47" t="s">
        <v>296</v>
      </c>
      <c r="D47">
        <v>2</v>
      </c>
      <c r="E47">
        <v>1</v>
      </c>
      <c r="F47">
        <v>1</v>
      </c>
      <c r="G47">
        <v>4</v>
      </c>
      <c r="H47">
        <v>0.75</v>
      </c>
      <c r="L47">
        <v>2016</v>
      </c>
    </row>
    <row r="48" spans="1:12" x14ac:dyDescent="0.25">
      <c r="A48" t="s">
        <v>18</v>
      </c>
      <c r="B48" t="s">
        <v>43</v>
      </c>
      <c r="C48" t="s">
        <v>299</v>
      </c>
      <c r="D48">
        <v>1</v>
      </c>
      <c r="E48">
        <v>0</v>
      </c>
      <c r="F48">
        <v>1</v>
      </c>
      <c r="G48">
        <v>2</v>
      </c>
      <c r="H48">
        <v>0.5</v>
      </c>
      <c r="I48">
        <v>1</v>
      </c>
      <c r="K48">
        <v>1</v>
      </c>
      <c r="L48">
        <v>2016</v>
      </c>
    </row>
    <row r="49" spans="1:12" x14ac:dyDescent="0.25">
      <c r="A49" t="s">
        <v>100</v>
      </c>
      <c r="B49" t="s">
        <v>28</v>
      </c>
      <c r="C49" t="s">
        <v>300</v>
      </c>
      <c r="D49">
        <v>0</v>
      </c>
      <c r="E49">
        <v>0</v>
      </c>
      <c r="F49">
        <v>1</v>
      </c>
      <c r="G49">
        <v>1</v>
      </c>
      <c r="H49">
        <v>0</v>
      </c>
      <c r="L49">
        <v>2016</v>
      </c>
    </row>
    <row r="50" spans="1:12" x14ac:dyDescent="0.25">
      <c r="A50" t="s">
        <v>101</v>
      </c>
      <c r="B50" t="s">
        <v>107</v>
      </c>
      <c r="C50" t="s">
        <v>288</v>
      </c>
      <c r="D50">
        <v>0</v>
      </c>
      <c r="E50">
        <v>0</v>
      </c>
      <c r="F50">
        <v>0</v>
      </c>
      <c r="G50">
        <v>0</v>
      </c>
      <c r="H50" t="e">
        <v>#DIV/0!</v>
      </c>
      <c r="L50">
        <v>2016</v>
      </c>
    </row>
    <row r="51" spans="1:12" x14ac:dyDescent="0.25">
      <c r="A51" t="s">
        <v>97</v>
      </c>
      <c r="B51" t="s">
        <v>104</v>
      </c>
      <c r="C51" t="s">
        <v>284</v>
      </c>
      <c r="D51">
        <v>1</v>
      </c>
      <c r="E51">
        <v>0</v>
      </c>
      <c r="F51">
        <v>0</v>
      </c>
      <c r="G51">
        <v>1</v>
      </c>
      <c r="H51">
        <v>1</v>
      </c>
      <c r="L51">
        <v>2015</v>
      </c>
    </row>
    <row r="52" spans="1:12" x14ac:dyDescent="0.25">
      <c r="A52" t="s">
        <v>3</v>
      </c>
      <c r="B52" t="s">
        <v>27</v>
      </c>
      <c r="C52" t="s">
        <v>283</v>
      </c>
      <c r="D52">
        <v>13</v>
      </c>
      <c r="E52">
        <v>9</v>
      </c>
      <c r="F52">
        <v>0</v>
      </c>
      <c r="G52">
        <v>22</v>
      </c>
      <c r="H52">
        <v>1</v>
      </c>
      <c r="I52">
        <v>1</v>
      </c>
      <c r="J52">
        <v>1</v>
      </c>
      <c r="K52">
        <v>0.5</v>
      </c>
      <c r="L52">
        <v>2015</v>
      </c>
    </row>
    <row r="53" spans="1:12" x14ac:dyDescent="0.25">
      <c r="A53" t="s">
        <v>117</v>
      </c>
      <c r="B53" t="s">
        <v>104</v>
      </c>
      <c r="C53" t="s">
        <v>291</v>
      </c>
      <c r="D53">
        <v>1</v>
      </c>
      <c r="E53">
        <v>1</v>
      </c>
      <c r="F53">
        <v>0</v>
      </c>
      <c r="G53">
        <v>2</v>
      </c>
      <c r="H53">
        <v>1</v>
      </c>
      <c r="L53">
        <v>2015</v>
      </c>
    </row>
    <row r="54" spans="1:12" x14ac:dyDescent="0.25">
      <c r="A54" t="s">
        <v>48</v>
      </c>
      <c r="B54" t="s">
        <v>36</v>
      </c>
      <c r="C54" t="s">
        <v>292</v>
      </c>
      <c r="D54">
        <v>2</v>
      </c>
      <c r="E54">
        <v>0</v>
      </c>
      <c r="F54">
        <v>0</v>
      </c>
      <c r="G54">
        <v>2</v>
      </c>
      <c r="H54">
        <v>1</v>
      </c>
      <c r="L54">
        <v>2015</v>
      </c>
    </row>
    <row r="55" spans="1:12" x14ac:dyDescent="0.25">
      <c r="A55" t="s">
        <v>111</v>
      </c>
      <c r="B55" t="s">
        <v>105</v>
      </c>
      <c r="C55" t="s">
        <v>272</v>
      </c>
      <c r="D55">
        <v>23</v>
      </c>
      <c r="E55">
        <v>183</v>
      </c>
      <c r="F55">
        <v>2</v>
      </c>
      <c r="G55">
        <v>208</v>
      </c>
      <c r="H55">
        <v>0.99038461538461542</v>
      </c>
      <c r="I55">
        <v>5</v>
      </c>
      <c r="J55">
        <v>35</v>
      </c>
      <c r="K55">
        <v>0.125</v>
      </c>
      <c r="L55">
        <v>2015</v>
      </c>
    </row>
    <row r="56" spans="1:12" x14ac:dyDescent="0.25">
      <c r="A56" t="s">
        <v>115</v>
      </c>
      <c r="B56" t="s">
        <v>122</v>
      </c>
      <c r="C56" t="s">
        <v>278</v>
      </c>
      <c r="D56">
        <v>11</v>
      </c>
      <c r="E56">
        <v>43</v>
      </c>
      <c r="F56">
        <v>1</v>
      </c>
      <c r="G56">
        <v>55</v>
      </c>
      <c r="H56">
        <v>0.98181818181818181</v>
      </c>
      <c r="I56">
        <v>1</v>
      </c>
      <c r="K56">
        <v>1</v>
      </c>
      <c r="L56">
        <v>2015</v>
      </c>
    </row>
    <row r="57" spans="1:12" x14ac:dyDescent="0.25">
      <c r="A57" t="s">
        <v>94</v>
      </c>
      <c r="B57" t="s">
        <v>28</v>
      </c>
      <c r="C57" t="s">
        <v>277</v>
      </c>
      <c r="D57">
        <v>88</v>
      </c>
      <c r="E57">
        <v>76</v>
      </c>
      <c r="F57">
        <v>4</v>
      </c>
      <c r="G57">
        <v>168</v>
      </c>
      <c r="H57">
        <v>0.97619047619047616</v>
      </c>
      <c r="L57">
        <v>2015</v>
      </c>
    </row>
    <row r="58" spans="1:12" x14ac:dyDescent="0.25">
      <c r="A58" t="s">
        <v>6</v>
      </c>
      <c r="B58" t="s">
        <v>30</v>
      </c>
      <c r="C58" t="s">
        <v>282</v>
      </c>
      <c r="D58">
        <v>3</v>
      </c>
      <c r="E58">
        <v>71</v>
      </c>
      <c r="F58">
        <v>3</v>
      </c>
      <c r="G58">
        <v>77</v>
      </c>
      <c r="H58">
        <v>0.96103896103896103</v>
      </c>
      <c r="L58">
        <v>2015</v>
      </c>
    </row>
    <row r="59" spans="1:12" x14ac:dyDescent="0.25">
      <c r="A59" t="s">
        <v>118</v>
      </c>
      <c r="B59" t="s">
        <v>119</v>
      </c>
      <c r="C59" t="s">
        <v>273</v>
      </c>
      <c r="D59">
        <v>2</v>
      </c>
      <c r="E59">
        <v>85</v>
      </c>
      <c r="F59">
        <v>4</v>
      </c>
      <c r="G59">
        <v>91</v>
      </c>
      <c r="H59">
        <v>0.95604395604395609</v>
      </c>
      <c r="L59">
        <v>2015</v>
      </c>
    </row>
    <row r="60" spans="1:12" x14ac:dyDescent="0.25">
      <c r="A60" t="s">
        <v>0</v>
      </c>
      <c r="B60" t="s">
        <v>26</v>
      </c>
      <c r="C60" t="s">
        <v>275</v>
      </c>
      <c r="D60">
        <v>25</v>
      </c>
      <c r="E60">
        <v>102</v>
      </c>
      <c r="F60">
        <v>6</v>
      </c>
      <c r="G60">
        <v>133</v>
      </c>
      <c r="H60">
        <v>0.95488721804511278</v>
      </c>
      <c r="I60">
        <v>8</v>
      </c>
      <c r="J60">
        <v>14</v>
      </c>
      <c r="K60">
        <v>0.36363636363636365</v>
      </c>
      <c r="L60">
        <v>2015</v>
      </c>
    </row>
    <row r="61" spans="1:12" x14ac:dyDescent="0.25">
      <c r="A61" t="s">
        <v>92</v>
      </c>
      <c r="B61" t="s">
        <v>93</v>
      </c>
      <c r="C61" t="s">
        <v>280</v>
      </c>
      <c r="D61">
        <v>0</v>
      </c>
      <c r="E61">
        <v>55</v>
      </c>
      <c r="F61">
        <v>3</v>
      </c>
      <c r="G61">
        <v>58</v>
      </c>
      <c r="H61">
        <v>0.94827586206896552</v>
      </c>
      <c r="L61">
        <v>2015</v>
      </c>
    </row>
    <row r="62" spans="1:12" x14ac:dyDescent="0.25">
      <c r="A62" t="s">
        <v>95</v>
      </c>
      <c r="B62" t="s">
        <v>96</v>
      </c>
      <c r="C62" t="s">
        <v>271</v>
      </c>
      <c r="D62">
        <v>13</v>
      </c>
      <c r="E62">
        <v>147</v>
      </c>
      <c r="F62">
        <v>10</v>
      </c>
      <c r="G62">
        <v>170</v>
      </c>
      <c r="H62">
        <v>0.94117647058823528</v>
      </c>
      <c r="L62">
        <v>2015</v>
      </c>
    </row>
    <row r="63" spans="1:12" x14ac:dyDescent="0.25">
      <c r="A63" t="s">
        <v>9</v>
      </c>
      <c r="B63" t="s">
        <v>33</v>
      </c>
      <c r="C63" t="s">
        <v>285</v>
      </c>
      <c r="D63">
        <v>6</v>
      </c>
      <c r="E63">
        <v>9</v>
      </c>
      <c r="F63">
        <v>1</v>
      </c>
      <c r="G63">
        <v>16</v>
      </c>
      <c r="H63">
        <v>0.9375</v>
      </c>
      <c r="L63">
        <v>2015</v>
      </c>
    </row>
    <row r="64" spans="1:12" x14ac:dyDescent="0.25">
      <c r="A64" t="s">
        <v>113</v>
      </c>
      <c r="B64" t="s">
        <v>47</v>
      </c>
      <c r="C64" t="s">
        <v>267</v>
      </c>
      <c r="D64">
        <v>26</v>
      </c>
      <c r="E64">
        <v>25</v>
      </c>
      <c r="F64">
        <v>5</v>
      </c>
      <c r="G64">
        <v>56</v>
      </c>
      <c r="H64">
        <v>0.9107142857142857</v>
      </c>
      <c r="L64">
        <v>2015</v>
      </c>
    </row>
    <row r="65" spans="1:12" x14ac:dyDescent="0.25">
      <c r="A65" t="s">
        <v>112</v>
      </c>
      <c r="B65" t="s">
        <v>120</v>
      </c>
      <c r="C65" t="s">
        <v>279</v>
      </c>
      <c r="D65">
        <v>28</v>
      </c>
      <c r="E65">
        <v>12</v>
      </c>
      <c r="F65">
        <v>7</v>
      </c>
      <c r="G65">
        <v>47</v>
      </c>
      <c r="H65">
        <v>0.85106382978723405</v>
      </c>
      <c r="L65">
        <v>2015</v>
      </c>
    </row>
    <row r="66" spans="1:12" x14ac:dyDescent="0.25">
      <c r="A66" t="s">
        <v>65</v>
      </c>
      <c r="B66" t="s">
        <v>66</v>
      </c>
      <c r="C66" t="s">
        <v>281</v>
      </c>
      <c r="D66">
        <v>59</v>
      </c>
      <c r="E66">
        <v>27</v>
      </c>
      <c r="F66">
        <v>19</v>
      </c>
      <c r="G66">
        <v>105</v>
      </c>
      <c r="H66">
        <v>0.81904761904761902</v>
      </c>
      <c r="L66">
        <v>2015</v>
      </c>
    </row>
    <row r="67" spans="1:12" x14ac:dyDescent="0.25">
      <c r="A67" t="s">
        <v>114</v>
      </c>
      <c r="B67" t="s">
        <v>121</v>
      </c>
      <c r="C67" t="s">
        <v>286</v>
      </c>
      <c r="D67">
        <v>2</v>
      </c>
      <c r="E67">
        <v>0</v>
      </c>
      <c r="F67">
        <v>1</v>
      </c>
      <c r="G67">
        <v>3</v>
      </c>
      <c r="H67">
        <v>0.66666666666666663</v>
      </c>
      <c r="L67">
        <v>2015</v>
      </c>
    </row>
    <row r="68" spans="1:12" x14ac:dyDescent="0.25">
      <c r="A68" t="s">
        <v>15</v>
      </c>
      <c r="B68" t="s">
        <v>40</v>
      </c>
      <c r="C68" t="s">
        <v>289</v>
      </c>
      <c r="D68">
        <v>0</v>
      </c>
      <c r="E68">
        <v>0</v>
      </c>
      <c r="F68">
        <v>0</v>
      </c>
      <c r="G68">
        <v>0</v>
      </c>
      <c r="H68" t="e">
        <v>#DIV/0!</v>
      </c>
      <c r="L68">
        <v>2015</v>
      </c>
    </row>
    <row r="69" spans="1:12" x14ac:dyDescent="0.25">
      <c r="A69" t="s">
        <v>116</v>
      </c>
      <c r="B69" t="s">
        <v>122</v>
      </c>
      <c r="C69" t="s">
        <v>290</v>
      </c>
      <c r="D69">
        <v>0</v>
      </c>
      <c r="E69">
        <v>0</v>
      </c>
      <c r="F69">
        <v>0</v>
      </c>
      <c r="G69">
        <v>0</v>
      </c>
      <c r="H69" t="e">
        <v>#DIV/0!</v>
      </c>
      <c r="L69">
        <v>2015</v>
      </c>
    </row>
    <row r="70" spans="1:12" x14ac:dyDescent="0.25">
      <c r="A70" t="s">
        <v>98</v>
      </c>
      <c r="B70" t="s">
        <v>105</v>
      </c>
      <c r="C70" t="s">
        <v>287</v>
      </c>
      <c r="D70">
        <v>0</v>
      </c>
      <c r="E70">
        <v>0</v>
      </c>
      <c r="F70">
        <v>1</v>
      </c>
      <c r="G70">
        <v>1</v>
      </c>
      <c r="H70">
        <v>0</v>
      </c>
      <c r="L70">
        <v>2015</v>
      </c>
    </row>
    <row r="71" spans="1:12" x14ac:dyDescent="0.25">
      <c r="A71" t="s">
        <v>101</v>
      </c>
      <c r="B71" t="s">
        <v>107</v>
      </c>
      <c r="C71" t="s">
        <v>288</v>
      </c>
      <c r="D71">
        <v>0</v>
      </c>
      <c r="E71">
        <v>0</v>
      </c>
      <c r="F71">
        <v>0</v>
      </c>
      <c r="G71">
        <v>0</v>
      </c>
      <c r="H71" t="e">
        <v>#DIV/0!</v>
      </c>
      <c r="L71">
        <v>2015</v>
      </c>
    </row>
    <row r="72" spans="1:12" x14ac:dyDescent="0.25">
      <c r="A72" t="s">
        <v>95</v>
      </c>
      <c r="B72" t="s">
        <v>96</v>
      </c>
      <c r="C72" t="str">
        <f t="shared" ref="C72:C84" si="0">+A72&amp;", "&amp;B72</f>
        <v>Ringen, Nile</v>
      </c>
      <c r="D72" s="1">
        <v>22</v>
      </c>
      <c r="E72" s="1">
        <v>166</v>
      </c>
      <c r="F72" s="1">
        <v>6</v>
      </c>
      <c r="G72" s="1">
        <v>194</v>
      </c>
      <c r="H72" s="3">
        <f>(D72+E72)/G72</f>
        <v>0.96907216494845361</v>
      </c>
      <c r="I72" s="1"/>
      <c r="J72" s="1"/>
      <c r="K72" s="1"/>
      <c r="L72">
        <v>2014</v>
      </c>
    </row>
    <row r="73" spans="1:12" x14ac:dyDescent="0.25">
      <c r="A73" t="s">
        <v>0</v>
      </c>
      <c r="B73" t="s">
        <v>26</v>
      </c>
      <c r="C73" t="str">
        <f t="shared" si="0"/>
        <v>McCleary, Brett</v>
      </c>
      <c r="D73" s="1">
        <v>19</v>
      </c>
      <c r="E73" s="1">
        <v>88</v>
      </c>
      <c r="F73" s="1">
        <v>4</v>
      </c>
      <c r="G73" s="1">
        <v>111</v>
      </c>
      <c r="H73" s="3">
        <f t="shared" ref="H73:H84" si="1">(D73+E73)/G73</f>
        <v>0.963963963963964</v>
      </c>
      <c r="I73" s="1">
        <v>9</v>
      </c>
      <c r="J73" s="1">
        <v>28</v>
      </c>
      <c r="K73" s="9">
        <f>I73/(I73+J73)</f>
        <v>0.24324324324324326</v>
      </c>
      <c r="L73">
        <v>2014</v>
      </c>
    </row>
    <row r="74" spans="1:12" x14ac:dyDescent="0.25">
      <c r="A74" t="s">
        <v>111</v>
      </c>
      <c r="B74" t="s">
        <v>105</v>
      </c>
      <c r="C74" t="str">
        <f t="shared" si="0"/>
        <v>Sueppel, Nick</v>
      </c>
      <c r="D74" s="1">
        <v>35</v>
      </c>
      <c r="E74" s="1">
        <v>197</v>
      </c>
      <c r="F74" s="1">
        <v>11</v>
      </c>
      <c r="G74" s="1">
        <v>243</v>
      </c>
      <c r="H74" s="3">
        <f t="shared" si="1"/>
        <v>0.95473251028806583</v>
      </c>
      <c r="I74" s="1">
        <v>9</v>
      </c>
      <c r="J74" s="1">
        <v>45</v>
      </c>
      <c r="K74" s="9">
        <f>I74/(I74+J74)</f>
        <v>0.16666666666666666</v>
      </c>
      <c r="L74">
        <v>2014</v>
      </c>
    </row>
    <row r="75" spans="1:12" x14ac:dyDescent="0.25">
      <c r="A75" t="s">
        <v>124</v>
      </c>
      <c r="B75" t="s">
        <v>128</v>
      </c>
      <c r="C75" t="str">
        <f t="shared" si="0"/>
        <v>Sladek, Grant</v>
      </c>
      <c r="D75" s="1">
        <v>1</v>
      </c>
      <c r="E75" s="1">
        <v>65</v>
      </c>
      <c r="F75" s="1">
        <v>4</v>
      </c>
      <c r="G75" s="1">
        <v>70</v>
      </c>
      <c r="H75" s="3">
        <f t="shared" si="1"/>
        <v>0.94285714285714284</v>
      </c>
      <c r="I75" s="1"/>
      <c r="J75" s="1"/>
      <c r="K75" s="9"/>
      <c r="L75">
        <v>2014</v>
      </c>
    </row>
    <row r="76" spans="1:12" x14ac:dyDescent="0.25">
      <c r="A76" t="s">
        <v>94</v>
      </c>
      <c r="B76" t="s">
        <v>28</v>
      </c>
      <c r="C76" t="str">
        <f t="shared" si="0"/>
        <v>Leigh, Dylan</v>
      </c>
      <c r="D76" s="1">
        <v>75</v>
      </c>
      <c r="E76" s="1">
        <v>62</v>
      </c>
      <c r="F76" s="1">
        <v>11</v>
      </c>
      <c r="G76" s="1">
        <v>148</v>
      </c>
      <c r="H76" s="3">
        <f t="shared" si="1"/>
        <v>0.92567567567567566</v>
      </c>
      <c r="I76" s="1"/>
      <c r="J76" s="1"/>
      <c r="K76" s="9"/>
      <c r="L76">
        <v>2014</v>
      </c>
    </row>
    <row r="77" spans="1:12" x14ac:dyDescent="0.25">
      <c r="A77" t="s">
        <v>118</v>
      </c>
      <c r="B77" t="s">
        <v>119</v>
      </c>
      <c r="C77" t="str">
        <f t="shared" si="0"/>
        <v>Hensley, Matt</v>
      </c>
      <c r="D77" s="1">
        <v>1</v>
      </c>
      <c r="E77" s="1">
        <v>71</v>
      </c>
      <c r="F77" s="1">
        <v>6</v>
      </c>
      <c r="G77" s="1">
        <v>78</v>
      </c>
      <c r="H77" s="3">
        <f t="shared" si="1"/>
        <v>0.92307692307692313</v>
      </c>
      <c r="I77" s="1"/>
      <c r="J77" s="1"/>
      <c r="K77" s="9"/>
      <c r="L77">
        <v>2014</v>
      </c>
    </row>
    <row r="78" spans="1:12" x14ac:dyDescent="0.25">
      <c r="A78" t="s">
        <v>123</v>
      </c>
      <c r="B78" t="s">
        <v>109</v>
      </c>
      <c r="C78" t="str">
        <f t="shared" si="0"/>
        <v>Haring, Michael</v>
      </c>
      <c r="D78" s="1">
        <v>14</v>
      </c>
      <c r="E78" s="1">
        <v>42</v>
      </c>
      <c r="F78" s="1">
        <v>7</v>
      </c>
      <c r="G78" s="1">
        <v>63</v>
      </c>
      <c r="H78" s="3">
        <f t="shared" si="1"/>
        <v>0.88888888888888884</v>
      </c>
      <c r="I78" s="1"/>
      <c r="J78" s="1"/>
      <c r="K78" s="9"/>
      <c r="L78">
        <v>2014</v>
      </c>
    </row>
    <row r="79" spans="1:12" x14ac:dyDescent="0.25">
      <c r="A79" t="s">
        <v>126</v>
      </c>
      <c r="B79" t="s">
        <v>129</v>
      </c>
      <c r="C79" t="str">
        <f t="shared" si="0"/>
        <v>LaFauce, Logan</v>
      </c>
      <c r="D79" s="1">
        <v>38</v>
      </c>
      <c r="E79" s="1">
        <v>32</v>
      </c>
      <c r="F79" s="1">
        <v>12</v>
      </c>
      <c r="G79" s="1">
        <v>82</v>
      </c>
      <c r="H79" s="3">
        <f t="shared" si="1"/>
        <v>0.85365853658536583</v>
      </c>
      <c r="I79" s="1"/>
      <c r="J79" s="1"/>
      <c r="K79" s="9"/>
      <c r="L79">
        <v>2014</v>
      </c>
    </row>
    <row r="80" spans="1:12" x14ac:dyDescent="0.25">
      <c r="A80" t="s">
        <v>112</v>
      </c>
      <c r="B80" t="s">
        <v>120</v>
      </c>
      <c r="C80" t="str">
        <f t="shared" si="0"/>
        <v>Brennan, Ryan</v>
      </c>
      <c r="D80" s="1">
        <v>1</v>
      </c>
      <c r="E80" s="1">
        <v>4</v>
      </c>
      <c r="F80" s="1">
        <v>1</v>
      </c>
      <c r="G80" s="1">
        <v>6</v>
      </c>
      <c r="H80" s="3">
        <f t="shared" si="1"/>
        <v>0.83333333333333337</v>
      </c>
      <c r="I80" s="1"/>
      <c r="J80" s="1"/>
      <c r="K80" s="9"/>
      <c r="L80">
        <v>2014</v>
      </c>
    </row>
    <row r="81" spans="1:12" x14ac:dyDescent="0.25">
      <c r="A81" t="s">
        <v>127</v>
      </c>
      <c r="B81" t="s">
        <v>130</v>
      </c>
      <c r="C81" t="str">
        <f t="shared" si="0"/>
        <v>Arch, Joseph</v>
      </c>
      <c r="D81" s="1">
        <v>5</v>
      </c>
      <c r="E81" s="1">
        <v>0</v>
      </c>
      <c r="F81" s="1">
        <v>1</v>
      </c>
      <c r="G81" s="1">
        <v>6</v>
      </c>
      <c r="H81" s="3">
        <f t="shared" si="1"/>
        <v>0.83333333333333337</v>
      </c>
      <c r="I81" s="1"/>
      <c r="J81" s="1"/>
      <c r="K81" s="9"/>
      <c r="L81">
        <v>2014</v>
      </c>
    </row>
    <row r="82" spans="1:12" x14ac:dyDescent="0.25">
      <c r="A82" t="s">
        <v>113</v>
      </c>
      <c r="B82" t="s">
        <v>47</v>
      </c>
      <c r="C82" t="str">
        <f t="shared" si="0"/>
        <v>Grace, Evan</v>
      </c>
      <c r="D82" s="1">
        <v>61</v>
      </c>
      <c r="E82" s="1">
        <v>38</v>
      </c>
      <c r="F82" s="1">
        <v>23</v>
      </c>
      <c r="G82" s="1">
        <v>122</v>
      </c>
      <c r="H82" s="3">
        <f t="shared" si="1"/>
        <v>0.81147540983606559</v>
      </c>
      <c r="I82" s="1"/>
      <c r="J82" s="1"/>
      <c r="K82" s="9"/>
      <c r="L82">
        <v>2014</v>
      </c>
    </row>
    <row r="83" spans="1:12" x14ac:dyDescent="0.25">
      <c r="A83" t="s">
        <v>115</v>
      </c>
      <c r="B83" t="s">
        <v>122</v>
      </c>
      <c r="C83" t="str">
        <f t="shared" si="0"/>
        <v>Cotton, Brady</v>
      </c>
      <c r="D83" s="1">
        <v>11</v>
      </c>
      <c r="E83" s="1">
        <v>18</v>
      </c>
      <c r="F83" s="1">
        <v>8</v>
      </c>
      <c r="G83" s="1">
        <v>37</v>
      </c>
      <c r="H83" s="3">
        <f t="shared" si="1"/>
        <v>0.78378378378378377</v>
      </c>
      <c r="I83" s="1"/>
      <c r="J83" s="1"/>
      <c r="K83" s="9"/>
      <c r="L83">
        <v>2014</v>
      </c>
    </row>
    <row r="84" spans="1:12" x14ac:dyDescent="0.25">
      <c r="A84" t="s">
        <v>125</v>
      </c>
      <c r="B84" t="s">
        <v>131</v>
      </c>
      <c r="C84" t="str">
        <f t="shared" si="0"/>
        <v>Forrester, Quinton</v>
      </c>
      <c r="D84" s="1">
        <v>1</v>
      </c>
      <c r="E84" s="1">
        <v>0</v>
      </c>
      <c r="F84" s="1">
        <v>4</v>
      </c>
      <c r="G84" s="1">
        <v>5</v>
      </c>
      <c r="H84" s="3">
        <f t="shared" si="1"/>
        <v>0.2</v>
      </c>
      <c r="I84" s="1"/>
      <c r="J84" s="1"/>
      <c r="K84" s="9"/>
      <c r="L84">
        <v>2014</v>
      </c>
    </row>
    <row r="85" spans="1:12" x14ac:dyDescent="0.25">
      <c r="A85" t="s">
        <v>143</v>
      </c>
      <c r="B85" t="s">
        <v>152</v>
      </c>
      <c r="C85" t="s">
        <v>263</v>
      </c>
      <c r="D85">
        <v>2</v>
      </c>
      <c r="E85">
        <v>3</v>
      </c>
      <c r="F85">
        <v>0</v>
      </c>
      <c r="G85">
        <v>5</v>
      </c>
      <c r="H85">
        <v>1</v>
      </c>
      <c r="L85">
        <v>2013</v>
      </c>
    </row>
    <row r="86" spans="1:12" x14ac:dyDescent="0.25">
      <c r="A86" t="s">
        <v>137</v>
      </c>
      <c r="B86" t="s">
        <v>149</v>
      </c>
      <c r="C86" t="s">
        <v>261</v>
      </c>
      <c r="D86">
        <v>1</v>
      </c>
      <c r="E86">
        <v>77</v>
      </c>
      <c r="F86">
        <v>0</v>
      </c>
      <c r="G86">
        <v>78</v>
      </c>
      <c r="H86">
        <v>1</v>
      </c>
      <c r="L86">
        <v>2013</v>
      </c>
    </row>
    <row r="87" spans="1:12" x14ac:dyDescent="0.25">
      <c r="A87" t="s">
        <v>127</v>
      </c>
      <c r="B87" t="s">
        <v>130</v>
      </c>
      <c r="C87" t="s">
        <v>269</v>
      </c>
      <c r="D87">
        <v>4</v>
      </c>
      <c r="E87">
        <v>0</v>
      </c>
      <c r="F87">
        <v>0</v>
      </c>
      <c r="G87">
        <v>4</v>
      </c>
      <c r="H87">
        <v>1</v>
      </c>
      <c r="L87">
        <v>2013</v>
      </c>
    </row>
    <row r="88" spans="1:12" x14ac:dyDescent="0.25">
      <c r="A88" t="s">
        <v>145</v>
      </c>
      <c r="B88" t="s">
        <v>42</v>
      </c>
      <c r="C88" t="s">
        <v>270</v>
      </c>
      <c r="D88">
        <v>0</v>
      </c>
      <c r="E88">
        <v>2</v>
      </c>
      <c r="F88">
        <v>0</v>
      </c>
      <c r="G88">
        <v>2</v>
      </c>
      <c r="H88">
        <v>1</v>
      </c>
      <c r="L88">
        <v>2013</v>
      </c>
    </row>
    <row r="89" spans="1:12" x14ac:dyDescent="0.25">
      <c r="A89" t="s">
        <v>140</v>
      </c>
      <c r="B89" t="s">
        <v>150</v>
      </c>
      <c r="C89" t="s">
        <v>257</v>
      </c>
      <c r="D89">
        <v>41</v>
      </c>
      <c r="E89">
        <v>47</v>
      </c>
      <c r="F89">
        <v>3</v>
      </c>
      <c r="G89">
        <v>91</v>
      </c>
      <c r="H89">
        <v>0.96703296703296704</v>
      </c>
      <c r="L89">
        <v>2013</v>
      </c>
    </row>
    <row r="90" spans="1:12" x14ac:dyDescent="0.25">
      <c r="A90" t="s">
        <v>138</v>
      </c>
      <c r="B90" t="s">
        <v>128</v>
      </c>
      <c r="C90" t="s">
        <v>249</v>
      </c>
      <c r="D90">
        <v>24</v>
      </c>
      <c r="E90">
        <v>166</v>
      </c>
      <c r="F90">
        <v>7</v>
      </c>
      <c r="G90">
        <v>197</v>
      </c>
      <c r="H90">
        <v>0.96446700507614214</v>
      </c>
      <c r="L90">
        <v>2013</v>
      </c>
    </row>
    <row r="91" spans="1:12" x14ac:dyDescent="0.25">
      <c r="A91" t="s">
        <v>136</v>
      </c>
      <c r="B91" t="s">
        <v>148</v>
      </c>
      <c r="C91" t="s">
        <v>253</v>
      </c>
      <c r="D91">
        <v>73</v>
      </c>
      <c r="E91">
        <v>136</v>
      </c>
      <c r="F91">
        <v>8</v>
      </c>
      <c r="G91">
        <v>217</v>
      </c>
      <c r="H91">
        <v>0.96313364055299544</v>
      </c>
      <c r="I91">
        <v>9</v>
      </c>
      <c r="J91">
        <v>8</v>
      </c>
      <c r="K91">
        <v>0.52941176470588236</v>
      </c>
      <c r="L91">
        <v>2013</v>
      </c>
    </row>
    <row r="92" spans="1:12" x14ac:dyDescent="0.25">
      <c r="A92" t="s">
        <v>133</v>
      </c>
      <c r="B92" t="s">
        <v>146</v>
      </c>
      <c r="C92" t="s">
        <v>251</v>
      </c>
      <c r="D92">
        <v>79</v>
      </c>
      <c r="E92">
        <v>43</v>
      </c>
      <c r="F92">
        <v>7</v>
      </c>
      <c r="G92">
        <v>129</v>
      </c>
      <c r="H92">
        <v>0.94573643410852715</v>
      </c>
      <c r="L92">
        <v>2013</v>
      </c>
    </row>
    <row r="93" spans="1:12" x14ac:dyDescent="0.25">
      <c r="A93" t="s">
        <v>123</v>
      </c>
      <c r="B93" t="s">
        <v>109</v>
      </c>
      <c r="C93" t="s">
        <v>262</v>
      </c>
      <c r="D93">
        <v>22</v>
      </c>
      <c r="E93">
        <v>30</v>
      </c>
      <c r="F93">
        <v>3</v>
      </c>
      <c r="G93">
        <v>55</v>
      </c>
      <c r="H93">
        <v>0.94545454545454544</v>
      </c>
      <c r="L93">
        <v>2013</v>
      </c>
    </row>
    <row r="94" spans="1:12" x14ac:dyDescent="0.25">
      <c r="A94" t="s">
        <v>142</v>
      </c>
      <c r="B94" t="s">
        <v>151</v>
      </c>
      <c r="C94" t="s">
        <v>265</v>
      </c>
      <c r="D94">
        <v>10</v>
      </c>
      <c r="E94">
        <v>6</v>
      </c>
      <c r="F94">
        <v>1</v>
      </c>
      <c r="G94">
        <v>17</v>
      </c>
      <c r="H94">
        <v>0.94117647058823528</v>
      </c>
      <c r="L94">
        <v>2013</v>
      </c>
    </row>
    <row r="95" spans="1:12" x14ac:dyDescent="0.25">
      <c r="A95" t="s">
        <v>135</v>
      </c>
      <c r="B95" t="s">
        <v>147</v>
      </c>
      <c r="C95" t="s">
        <v>243</v>
      </c>
      <c r="D95">
        <v>30</v>
      </c>
      <c r="E95">
        <v>138</v>
      </c>
      <c r="F95">
        <v>11</v>
      </c>
      <c r="G95">
        <v>179</v>
      </c>
      <c r="H95">
        <v>0.93854748603351956</v>
      </c>
      <c r="I95">
        <v>1</v>
      </c>
      <c r="J95">
        <v>5</v>
      </c>
      <c r="K95">
        <v>0.16666666666666666</v>
      </c>
      <c r="L95">
        <v>2013</v>
      </c>
    </row>
    <row r="96" spans="1:12" x14ac:dyDescent="0.25">
      <c r="A96" t="s">
        <v>139</v>
      </c>
      <c r="B96" t="s">
        <v>146</v>
      </c>
      <c r="C96" t="s">
        <v>258</v>
      </c>
      <c r="D96">
        <v>49</v>
      </c>
      <c r="E96">
        <v>24</v>
      </c>
      <c r="F96">
        <v>5</v>
      </c>
      <c r="G96">
        <v>78</v>
      </c>
      <c r="H96">
        <v>0.9358974358974359</v>
      </c>
      <c r="L96">
        <v>2013</v>
      </c>
    </row>
    <row r="97" spans="1:12" x14ac:dyDescent="0.25">
      <c r="A97" t="s">
        <v>125</v>
      </c>
      <c r="B97" t="s">
        <v>131</v>
      </c>
      <c r="C97" t="s">
        <v>266</v>
      </c>
      <c r="D97">
        <v>8</v>
      </c>
      <c r="E97">
        <v>6</v>
      </c>
      <c r="F97">
        <v>1</v>
      </c>
      <c r="G97">
        <v>15</v>
      </c>
      <c r="H97">
        <v>0.93333333333333335</v>
      </c>
      <c r="L97">
        <v>2013</v>
      </c>
    </row>
    <row r="98" spans="1:12" x14ac:dyDescent="0.25">
      <c r="A98" t="s">
        <v>141</v>
      </c>
      <c r="B98" t="s">
        <v>40</v>
      </c>
      <c r="C98" t="s">
        <v>254</v>
      </c>
      <c r="D98">
        <v>11</v>
      </c>
      <c r="E98">
        <v>29</v>
      </c>
      <c r="F98">
        <v>3</v>
      </c>
      <c r="G98">
        <v>43</v>
      </c>
      <c r="H98">
        <v>0.93023255813953487</v>
      </c>
      <c r="L98">
        <v>2013</v>
      </c>
    </row>
    <row r="99" spans="1:12" x14ac:dyDescent="0.25">
      <c r="A99" t="s">
        <v>134</v>
      </c>
      <c r="B99" t="s">
        <v>42</v>
      </c>
      <c r="C99" t="s">
        <v>242</v>
      </c>
      <c r="D99">
        <v>102</v>
      </c>
      <c r="E99">
        <v>54</v>
      </c>
      <c r="F99">
        <v>17</v>
      </c>
      <c r="G99">
        <v>173</v>
      </c>
      <c r="H99">
        <v>0.90173410404624277</v>
      </c>
      <c r="L99">
        <v>2013</v>
      </c>
    </row>
    <row r="100" spans="1:12" x14ac:dyDescent="0.25">
      <c r="A100" t="s">
        <v>113</v>
      </c>
      <c r="B100" t="s">
        <v>47</v>
      </c>
      <c r="C100" t="s">
        <v>267</v>
      </c>
      <c r="D100">
        <v>0</v>
      </c>
      <c r="E100">
        <v>0</v>
      </c>
      <c r="F100">
        <v>0</v>
      </c>
      <c r="G100">
        <v>0</v>
      </c>
      <c r="H100" t="e">
        <v>#DIV/0!</v>
      </c>
      <c r="L100">
        <v>2013</v>
      </c>
    </row>
    <row r="101" spans="1:12" x14ac:dyDescent="0.25">
      <c r="A101" t="s">
        <v>144</v>
      </c>
      <c r="B101" t="s">
        <v>153</v>
      </c>
      <c r="C101" t="s">
        <v>268</v>
      </c>
      <c r="D101">
        <v>0</v>
      </c>
      <c r="E101">
        <v>0</v>
      </c>
      <c r="F101">
        <v>0</v>
      </c>
      <c r="G101">
        <v>0</v>
      </c>
      <c r="H101" t="e">
        <v>#DIV/0!</v>
      </c>
      <c r="L101">
        <v>2013</v>
      </c>
    </row>
    <row r="102" spans="1:12" x14ac:dyDescent="0.25">
      <c r="A102" t="s">
        <v>157</v>
      </c>
      <c r="B102" t="s">
        <v>10</v>
      </c>
      <c r="C102" t="s">
        <v>260</v>
      </c>
      <c r="D102">
        <v>5</v>
      </c>
      <c r="E102">
        <v>70</v>
      </c>
      <c r="F102">
        <v>1</v>
      </c>
      <c r="G102">
        <v>76</v>
      </c>
      <c r="H102">
        <v>0.98684210526315785</v>
      </c>
      <c r="I102">
        <v>0</v>
      </c>
      <c r="J102">
        <v>4</v>
      </c>
      <c r="K102">
        <v>0</v>
      </c>
      <c r="L102">
        <v>2012</v>
      </c>
    </row>
    <row r="103" spans="1:12" x14ac:dyDescent="0.25">
      <c r="A103" t="s">
        <v>135</v>
      </c>
      <c r="B103" t="s">
        <v>147</v>
      </c>
      <c r="C103" t="s">
        <v>243</v>
      </c>
      <c r="D103">
        <v>12</v>
      </c>
      <c r="E103">
        <v>213</v>
      </c>
      <c r="F103">
        <v>9</v>
      </c>
      <c r="G103">
        <v>234</v>
      </c>
      <c r="H103">
        <v>0.96153846153846156</v>
      </c>
      <c r="I103">
        <v>1</v>
      </c>
      <c r="J103">
        <v>1</v>
      </c>
      <c r="K103">
        <v>0.5</v>
      </c>
      <c r="L103">
        <v>2012</v>
      </c>
    </row>
    <row r="104" spans="1:12" x14ac:dyDescent="0.25">
      <c r="A104" t="s">
        <v>155</v>
      </c>
      <c r="B104" t="s">
        <v>120</v>
      </c>
      <c r="C104" t="s">
        <v>245</v>
      </c>
      <c r="D104">
        <v>22</v>
      </c>
      <c r="E104">
        <v>71</v>
      </c>
      <c r="F104">
        <v>4</v>
      </c>
      <c r="G104">
        <v>97</v>
      </c>
      <c r="H104">
        <v>0.95876288659793818</v>
      </c>
      <c r="I104">
        <v>0</v>
      </c>
      <c r="J104">
        <v>0</v>
      </c>
      <c r="L104">
        <v>2012</v>
      </c>
    </row>
    <row r="105" spans="1:12" x14ac:dyDescent="0.25">
      <c r="A105" t="s">
        <v>140</v>
      </c>
      <c r="B105" t="s">
        <v>150</v>
      </c>
      <c r="C105" t="s">
        <v>257</v>
      </c>
      <c r="D105">
        <v>39</v>
      </c>
      <c r="E105">
        <v>48</v>
      </c>
      <c r="F105">
        <v>5</v>
      </c>
      <c r="G105">
        <v>92</v>
      </c>
      <c r="H105">
        <v>0.94565217391304346</v>
      </c>
      <c r="I105">
        <v>0</v>
      </c>
      <c r="J105">
        <v>0</v>
      </c>
      <c r="L105">
        <v>2012</v>
      </c>
    </row>
    <row r="106" spans="1:12" x14ac:dyDescent="0.25">
      <c r="A106" t="s">
        <v>123</v>
      </c>
      <c r="B106" t="s">
        <v>109</v>
      </c>
      <c r="C106" t="s">
        <v>262</v>
      </c>
      <c r="D106">
        <v>14</v>
      </c>
      <c r="E106">
        <v>1</v>
      </c>
      <c r="F106">
        <v>1</v>
      </c>
      <c r="G106">
        <v>16</v>
      </c>
      <c r="H106">
        <v>0.9375</v>
      </c>
      <c r="I106">
        <v>0</v>
      </c>
      <c r="J106">
        <v>0</v>
      </c>
      <c r="L106">
        <v>2012</v>
      </c>
    </row>
    <row r="107" spans="1:12" x14ac:dyDescent="0.25">
      <c r="A107" t="s">
        <v>134</v>
      </c>
      <c r="B107" t="s">
        <v>42</v>
      </c>
      <c r="C107" t="s">
        <v>242</v>
      </c>
      <c r="D107">
        <v>81</v>
      </c>
      <c r="E107">
        <v>26</v>
      </c>
      <c r="F107">
        <v>8</v>
      </c>
      <c r="G107">
        <v>115</v>
      </c>
      <c r="H107">
        <v>0.93043478260869561</v>
      </c>
      <c r="I107">
        <v>0</v>
      </c>
      <c r="J107">
        <v>0</v>
      </c>
      <c r="L107">
        <v>2012</v>
      </c>
    </row>
    <row r="108" spans="1:12" x14ac:dyDescent="0.25">
      <c r="A108" t="s">
        <v>136</v>
      </c>
      <c r="B108" t="s">
        <v>148</v>
      </c>
      <c r="C108" t="s">
        <v>253</v>
      </c>
      <c r="D108">
        <v>32</v>
      </c>
      <c r="E108">
        <v>139</v>
      </c>
      <c r="F108">
        <v>15</v>
      </c>
      <c r="G108">
        <v>186</v>
      </c>
      <c r="H108">
        <v>0.91935483870967738</v>
      </c>
      <c r="I108">
        <v>6</v>
      </c>
      <c r="J108">
        <v>5</v>
      </c>
      <c r="K108">
        <v>0.54545454545454541</v>
      </c>
      <c r="L108">
        <v>2012</v>
      </c>
    </row>
    <row r="109" spans="1:12" x14ac:dyDescent="0.25">
      <c r="A109" t="s">
        <v>156</v>
      </c>
      <c r="B109" t="s">
        <v>174</v>
      </c>
      <c r="C109" t="s">
        <v>259</v>
      </c>
      <c r="D109">
        <v>2</v>
      </c>
      <c r="E109">
        <v>32</v>
      </c>
      <c r="F109">
        <v>3</v>
      </c>
      <c r="G109">
        <v>37</v>
      </c>
      <c r="H109">
        <v>0.91891891891891897</v>
      </c>
      <c r="I109">
        <v>0</v>
      </c>
      <c r="J109">
        <v>0</v>
      </c>
      <c r="L109">
        <v>2012</v>
      </c>
    </row>
    <row r="110" spans="1:12" x14ac:dyDescent="0.25">
      <c r="A110" t="s">
        <v>141</v>
      </c>
      <c r="B110" t="s">
        <v>40</v>
      </c>
      <c r="C110" t="s">
        <v>254</v>
      </c>
      <c r="D110">
        <v>61</v>
      </c>
      <c r="E110">
        <v>65</v>
      </c>
      <c r="F110">
        <v>13</v>
      </c>
      <c r="G110">
        <v>139</v>
      </c>
      <c r="H110">
        <v>0.90647482014388492</v>
      </c>
      <c r="I110">
        <v>0</v>
      </c>
      <c r="J110">
        <v>0</v>
      </c>
      <c r="L110">
        <v>2012</v>
      </c>
    </row>
    <row r="111" spans="1:12" x14ac:dyDescent="0.25">
      <c r="A111" t="s">
        <v>137</v>
      </c>
      <c r="B111" t="s">
        <v>149</v>
      </c>
      <c r="C111" t="s">
        <v>261</v>
      </c>
      <c r="D111">
        <v>1</v>
      </c>
      <c r="E111">
        <v>18</v>
      </c>
      <c r="F111">
        <v>2</v>
      </c>
      <c r="G111">
        <v>21</v>
      </c>
      <c r="H111">
        <v>0.90476190476190477</v>
      </c>
      <c r="I111">
        <v>0</v>
      </c>
      <c r="J111">
        <v>0</v>
      </c>
      <c r="L111">
        <v>2012</v>
      </c>
    </row>
    <row r="112" spans="1:12" x14ac:dyDescent="0.25">
      <c r="A112" t="s">
        <v>138</v>
      </c>
      <c r="B112" t="s">
        <v>128</v>
      </c>
      <c r="C112" t="s">
        <v>249</v>
      </c>
      <c r="D112">
        <v>8</v>
      </c>
      <c r="E112">
        <v>26</v>
      </c>
      <c r="F112">
        <v>5</v>
      </c>
      <c r="G112">
        <v>39</v>
      </c>
      <c r="H112">
        <v>0.87179487179487181</v>
      </c>
      <c r="I112">
        <v>0</v>
      </c>
      <c r="J112">
        <v>0</v>
      </c>
      <c r="L112">
        <v>2012</v>
      </c>
    </row>
    <row r="113" spans="1:12" x14ac:dyDescent="0.25">
      <c r="A113" t="s">
        <v>133</v>
      </c>
      <c r="B113" t="s">
        <v>146</v>
      </c>
      <c r="C113" t="s">
        <v>251</v>
      </c>
      <c r="D113">
        <v>45</v>
      </c>
      <c r="E113">
        <v>41</v>
      </c>
      <c r="F113">
        <v>15</v>
      </c>
      <c r="G113">
        <v>101</v>
      </c>
      <c r="H113">
        <v>0.85148514851485146</v>
      </c>
      <c r="I113">
        <v>0</v>
      </c>
      <c r="J113">
        <v>0</v>
      </c>
      <c r="L113">
        <v>2012</v>
      </c>
    </row>
    <row r="114" spans="1:12" x14ac:dyDescent="0.25">
      <c r="A114" t="s">
        <v>139</v>
      </c>
      <c r="B114" t="s">
        <v>146</v>
      </c>
      <c r="C114" t="s">
        <v>258</v>
      </c>
      <c r="D114">
        <v>39</v>
      </c>
      <c r="E114">
        <v>20</v>
      </c>
      <c r="F114">
        <v>20</v>
      </c>
      <c r="G114">
        <v>79</v>
      </c>
      <c r="H114">
        <v>0.74683544303797467</v>
      </c>
      <c r="I114">
        <v>0</v>
      </c>
      <c r="J114">
        <v>0</v>
      </c>
      <c r="L114">
        <v>2012</v>
      </c>
    </row>
    <row r="115" spans="1:12" x14ac:dyDescent="0.25">
      <c r="A115" t="s">
        <v>143</v>
      </c>
      <c r="B115" t="s">
        <v>152</v>
      </c>
      <c r="C115" t="s">
        <v>263</v>
      </c>
      <c r="D115">
        <v>0</v>
      </c>
      <c r="E115">
        <v>0</v>
      </c>
      <c r="F115">
        <v>0</v>
      </c>
      <c r="G115">
        <v>0</v>
      </c>
      <c r="H115" t="e">
        <v>#DIV/0!</v>
      </c>
      <c r="I115">
        <v>0</v>
      </c>
      <c r="J115">
        <v>0</v>
      </c>
      <c r="L115">
        <v>2012</v>
      </c>
    </row>
    <row r="116" spans="1:12" x14ac:dyDescent="0.25">
      <c r="A116" t="s">
        <v>158</v>
      </c>
      <c r="B116" t="s">
        <v>175</v>
      </c>
      <c r="C116" t="s">
        <v>264</v>
      </c>
      <c r="D116">
        <v>0</v>
      </c>
      <c r="E116">
        <v>0</v>
      </c>
      <c r="F116">
        <v>0</v>
      </c>
      <c r="G116">
        <v>0</v>
      </c>
      <c r="H116" t="e">
        <v>#DIV/0!</v>
      </c>
      <c r="I116">
        <v>0</v>
      </c>
      <c r="J116">
        <v>0</v>
      </c>
      <c r="L116">
        <v>2012</v>
      </c>
    </row>
    <row r="117" spans="1:12" x14ac:dyDescent="0.25">
      <c r="A117" t="s">
        <v>169</v>
      </c>
      <c r="B117" t="s">
        <v>173</v>
      </c>
      <c r="C117" t="s">
        <v>354</v>
      </c>
      <c r="D117">
        <v>0</v>
      </c>
      <c r="E117">
        <v>0</v>
      </c>
      <c r="F117">
        <v>0</v>
      </c>
      <c r="G117">
        <v>0</v>
      </c>
      <c r="H117" t="e">
        <v>#DIV/0!</v>
      </c>
      <c r="I117">
        <v>0</v>
      </c>
      <c r="J117">
        <v>0</v>
      </c>
      <c r="L117">
        <v>2012</v>
      </c>
    </row>
    <row r="118" spans="1:12" x14ac:dyDescent="0.25">
      <c r="A118" t="s">
        <v>135</v>
      </c>
      <c r="B118" t="s">
        <v>147</v>
      </c>
      <c r="C118" t="s">
        <v>243</v>
      </c>
      <c r="D118">
        <v>1</v>
      </c>
      <c r="E118">
        <v>64</v>
      </c>
      <c r="F118">
        <v>1</v>
      </c>
      <c r="G118">
        <v>66</v>
      </c>
      <c r="H118">
        <v>0.98499999999999999</v>
      </c>
      <c r="I118">
        <v>0</v>
      </c>
      <c r="J118">
        <v>6</v>
      </c>
      <c r="L118">
        <v>2011</v>
      </c>
    </row>
    <row r="119" spans="1:12" x14ac:dyDescent="0.25">
      <c r="A119" t="s">
        <v>162</v>
      </c>
      <c r="B119" t="s">
        <v>172</v>
      </c>
      <c r="C119" t="s">
        <v>220</v>
      </c>
      <c r="D119">
        <v>16</v>
      </c>
      <c r="E119">
        <v>216</v>
      </c>
      <c r="F119">
        <v>5</v>
      </c>
      <c r="G119">
        <v>237</v>
      </c>
      <c r="H119">
        <v>0.97899999999999998</v>
      </c>
      <c r="I119">
        <v>0</v>
      </c>
      <c r="J119">
        <v>0</v>
      </c>
      <c r="L119">
        <v>2011</v>
      </c>
    </row>
    <row r="120" spans="1:12" x14ac:dyDescent="0.25">
      <c r="A120" t="s">
        <v>163</v>
      </c>
      <c r="B120" t="s">
        <v>176</v>
      </c>
      <c r="C120" t="s">
        <v>239</v>
      </c>
      <c r="D120">
        <v>5</v>
      </c>
      <c r="E120">
        <v>33</v>
      </c>
      <c r="F120">
        <v>1</v>
      </c>
      <c r="G120">
        <v>39</v>
      </c>
      <c r="H120">
        <v>0.97399999999999998</v>
      </c>
      <c r="I120">
        <v>0</v>
      </c>
      <c r="J120">
        <v>0</v>
      </c>
      <c r="L120">
        <v>2011</v>
      </c>
    </row>
    <row r="121" spans="1:12" x14ac:dyDescent="0.25">
      <c r="A121" t="s">
        <v>136</v>
      </c>
      <c r="B121" t="s">
        <v>148</v>
      </c>
      <c r="C121" t="s">
        <v>253</v>
      </c>
      <c r="D121">
        <v>12</v>
      </c>
      <c r="E121">
        <v>165</v>
      </c>
      <c r="F121">
        <v>6</v>
      </c>
      <c r="G121">
        <v>183</v>
      </c>
      <c r="H121">
        <v>0.96699999999999997</v>
      </c>
      <c r="I121">
        <v>7</v>
      </c>
      <c r="J121">
        <v>29</v>
      </c>
      <c r="K121">
        <v>0.19444444444444445</v>
      </c>
      <c r="L121">
        <v>2011</v>
      </c>
    </row>
    <row r="122" spans="1:12" x14ac:dyDescent="0.25">
      <c r="A122" t="s">
        <v>133</v>
      </c>
      <c r="B122" t="s">
        <v>146</v>
      </c>
      <c r="C122" t="s">
        <v>251</v>
      </c>
      <c r="D122">
        <v>37</v>
      </c>
      <c r="E122">
        <v>37</v>
      </c>
      <c r="F122">
        <v>4</v>
      </c>
      <c r="G122">
        <v>78</v>
      </c>
      <c r="H122">
        <v>0.94899999999999995</v>
      </c>
      <c r="I122">
        <v>0</v>
      </c>
      <c r="J122">
        <v>0</v>
      </c>
      <c r="L122">
        <v>2011</v>
      </c>
    </row>
    <row r="123" spans="1:12" x14ac:dyDescent="0.25">
      <c r="A123" t="s">
        <v>155</v>
      </c>
      <c r="B123" t="s">
        <v>120</v>
      </c>
      <c r="C123" t="s">
        <v>245</v>
      </c>
      <c r="D123">
        <v>5</v>
      </c>
      <c r="E123">
        <v>66</v>
      </c>
      <c r="F123">
        <v>5</v>
      </c>
      <c r="G123">
        <v>76</v>
      </c>
      <c r="H123">
        <v>0.93400000000000005</v>
      </c>
      <c r="I123">
        <v>0</v>
      </c>
      <c r="J123">
        <v>0</v>
      </c>
      <c r="L123">
        <v>2011</v>
      </c>
    </row>
    <row r="124" spans="1:12" x14ac:dyDescent="0.25">
      <c r="A124" t="s">
        <v>160</v>
      </c>
      <c r="B124" t="s">
        <v>170</v>
      </c>
      <c r="C124" t="s">
        <v>244</v>
      </c>
      <c r="D124">
        <v>47</v>
      </c>
      <c r="E124">
        <v>59</v>
      </c>
      <c r="F124">
        <v>8</v>
      </c>
      <c r="G124">
        <v>114</v>
      </c>
      <c r="H124">
        <v>0.93</v>
      </c>
      <c r="I124">
        <v>2</v>
      </c>
      <c r="J124">
        <v>4</v>
      </c>
      <c r="K124">
        <v>0.33333333333333331</v>
      </c>
      <c r="L124">
        <v>2011</v>
      </c>
    </row>
    <row r="125" spans="1:12" x14ac:dyDescent="0.25">
      <c r="A125" t="s">
        <v>164</v>
      </c>
      <c r="B125" t="s">
        <v>151</v>
      </c>
      <c r="C125" t="s">
        <v>250</v>
      </c>
      <c r="D125">
        <v>1</v>
      </c>
      <c r="E125">
        <v>49</v>
      </c>
      <c r="F125">
        <v>4</v>
      </c>
      <c r="G125">
        <v>54</v>
      </c>
      <c r="H125">
        <v>0.92600000000000005</v>
      </c>
      <c r="I125">
        <v>0</v>
      </c>
      <c r="J125">
        <v>0</v>
      </c>
      <c r="L125">
        <v>2011</v>
      </c>
    </row>
    <row r="126" spans="1:12" x14ac:dyDescent="0.25">
      <c r="A126" t="s">
        <v>141</v>
      </c>
      <c r="B126" t="s">
        <v>40</v>
      </c>
      <c r="C126" t="s">
        <v>254</v>
      </c>
      <c r="D126">
        <v>3</v>
      </c>
      <c r="E126">
        <v>5</v>
      </c>
      <c r="F126">
        <v>1</v>
      </c>
      <c r="G126">
        <v>9</v>
      </c>
      <c r="H126">
        <v>0.88900000000000001</v>
      </c>
      <c r="I126">
        <v>0</v>
      </c>
      <c r="J126">
        <v>0</v>
      </c>
      <c r="L126">
        <v>2011</v>
      </c>
    </row>
    <row r="127" spans="1:12" x14ac:dyDescent="0.25">
      <c r="A127" t="s">
        <v>138</v>
      </c>
      <c r="B127" t="s">
        <v>128</v>
      </c>
      <c r="C127" t="s">
        <v>249</v>
      </c>
      <c r="D127">
        <v>17</v>
      </c>
      <c r="E127">
        <v>25</v>
      </c>
      <c r="F127">
        <v>6</v>
      </c>
      <c r="G127">
        <v>48</v>
      </c>
      <c r="H127">
        <v>0.875</v>
      </c>
      <c r="I127">
        <v>0</v>
      </c>
      <c r="J127">
        <v>0</v>
      </c>
      <c r="L127">
        <v>2011</v>
      </c>
    </row>
    <row r="128" spans="1:12" x14ac:dyDescent="0.25">
      <c r="A128" t="s">
        <v>161</v>
      </c>
      <c r="B128" t="s">
        <v>171</v>
      </c>
      <c r="C128" t="s">
        <v>230</v>
      </c>
      <c r="D128">
        <v>80</v>
      </c>
      <c r="E128">
        <v>40</v>
      </c>
      <c r="F128">
        <v>22</v>
      </c>
      <c r="G128">
        <v>142</v>
      </c>
      <c r="H128">
        <v>0.84499999999999997</v>
      </c>
      <c r="I128">
        <v>0</v>
      </c>
      <c r="J128">
        <v>0</v>
      </c>
      <c r="L128">
        <v>2011</v>
      </c>
    </row>
    <row r="129" spans="1:12" x14ac:dyDescent="0.25">
      <c r="A129" t="s">
        <v>134</v>
      </c>
      <c r="B129" t="s">
        <v>42</v>
      </c>
      <c r="C129" t="s">
        <v>242</v>
      </c>
      <c r="D129">
        <v>52</v>
      </c>
      <c r="E129">
        <v>17</v>
      </c>
      <c r="F129">
        <v>15</v>
      </c>
      <c r="G129">
        <v>84</v>
      </c>
      <c r="H129">
        <v>0.82099999999999995</v>
      </c>
      <c r="I129">
        <v>0</v>
      </c>
      <c r="J129">
        <v>0</v>
      </c>
      <c r="L129">
        <v>2011</v>
      </c>
    </row>
    <row r="130" spans="1:12" x14ac:dyDescent="0.25">
      <c r="A130" t="s">
        <v>167</v>
      </c>
      <c r="B130" t="s">
        <v>173</v>
      </c>
      <c r="C130" t="s">
        <v>355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L130">
        <v>2011</v>
      </c>
    </row>
    <row r="131" spans="1:12" x14ac:dyDescent="0.25">
      <c r="A131" t="s">
        <v>165</v>
      </c>
      <c r="B131" t="s">
        <v>105</v>
      </c>
      <c r="C131" t="s">
        <v>256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L131">
        <v>2011</v>
      </c>
    </row>
    <row r="132" spans="1:12" x14ac:dyDescent="0.25">
      <c r="A132" t="s">
        <v>179</v>
      </c>
      <c r="B132" t="s">
        <v>188</v>
      </c>
      <c r="C132" t="str">
        <f t="shared" ref="C132:C148" si="2">+A132&amp;", "&amp;B132</f>
        <v>Ritter, Tim</v>
      </c>
      <c r="D132" s="1">
        <v>0</v>
      </c>
      <c r="E132" s="1">
        <v>70</v>
      </c>
      <c r="F132" s="1">
        <v>0</v>
      </c>
      <c r="G132" s="1">
        <v>70</v>
      </c>
      <c r="H132" s="1">
        <v>1</v>
      </c>
      <c r="I132" s="1">
        <v>0</v>
      </c>
      <c r="J132" s="1">
        <v>0</v>
      </c>
      <c r="K132" s="1"/>
      <c r="L132">
        <v>2010</v>
      </c>
    </row>
    <row r="133" spans="1:12" x14ac:dyDescent="0.25">
      <c r="A133" t="s">
        <v>184</v>
      </c>
      <c r="B133" t="s">
        <v>192</v>
      </c>
      <c r="C133" t="str">
        <f t="shared" si="2"/>
        <v>Fleener, Karl</v>
      </c>
      <c r="D133" s="1">
        <v>1</v>
      </c>
      <c r="E133" s="1">
        <v>1</v>
      </c>
      <c r="F133" s="1">
        <v>0</v>
      </c>
      <c r="G133" s="1">
        <v>2</v>
      </c>
      <c r="H133" s="1">
        <v>1</v>
      </c>
      <c r="I133" s="1">
        <v>0</v>
      </c>
      <c r="J133" s="1">
        <v>0</v>
      </c>
      <c r="K133" s="1"/>
      <c r="L133">
        <v>2010</v>
      </c>
    </row>
    <row r="134" spans="1:12" x14ac:dyDescent="0.25">
      <c r="A134" t="s">
        <v>183</v>
      </c>
      <c r="B134" t="s">
        <v>191</v>
      </c>
      <c r="C134" t="str">
        <f t="shared" si="2"/>
        <v>Hansen, Coulten</v>
      </c>
      <c r="D134" s="1">
        <v>1</v>
      </c>
      <c r="E134" s="1">
        <v>3</v>
      </c>
      <c r="F134" s="1">
        <v>0</v>
      </c>
      <c r="G134" s="1">
        <v>4</v>
      </c>
      <c r="H134" s="1">
        <v>1</v>
      </c>
      <c r="I134" s="1">
        <v>0</v>
      </c>
      <c r="J134" s="1">
        <v>0</v>
      </c>
      <c r="K134" s="1"/>
      <c r="L134">
        <v>2010</v>
      </c>
    </row>
    <row r="135" spans="1:12" x14ac:dyDescent="0.25">
      <c r="A135" t="s">
        <v>166</v>
      </c>
      <c r="B135" t="s">
        <v>151</v>
      </c>
      <c r="C135" t="str">
        <f t="shared" si="2"/>
        <v>Winegarden, Nate</v>
      </c>
      <c r="D135" s="1">
        <v>8</v>
      </c>
      <c r="E135" s="1">
        <v>0</v>
      </c>
      <c r="F135" s="1">
        <v>0</v>
      </c>
      <c r="G135" s="1">
        <v>8</v>
      </c>
      <c r="H135" s="1">
        <v>1</v>
      </c>
      <c r="I135" s="1">
        <v>0</v>
      </c>
      <c r="J135" s="1">
        <v>0</v>
      </c>
      <c r="K135" s="1"/>
      <c r="L135">
        <v>2010</v>
      </c>
    </row>
    <row r="136" spans="1:12" x14ac:dyDescent="0.25">
      <c r="A136" t="s">
        <v>178</v>
      </c>
      <c r="B136" t="s">
        <v>187</v>
      </c>
      <c r="C136" t="str">
        <f t="shared" si="2"/>
        <v>Tholen, Tucker</v>
      </c>
      <c r="D136" s="1">
        <v>8</v>
      </c>
      <c r="E136" s="1">
        <v>56</v>
      </c>
      <c r="F136" s="1">
        <v>0</v>
      </c>
      <c r="G136" s="1">
        <v>64</v>
      </c>
      <c r="H136" s="1">
        <v>1</v>
      </c>
      <c r="I136" s="1">
        <v>0</v>
      </c>
      <c r="J136" s="1">
        <v>0</v>
      </c>
      <c r="K136" s="1"/>
      <c r="L136">
        <v>2010</v>
      </c>
    </row>
    <row r="137" spans="1:12" x14ac:dyDescent="0.25">
      <c r="A137" t="s">
        <v>135</v>
      </c>
      <c r="B137" t="s">
        <v>147</v>
      </c>
      <c r="C137" t="str">
        <f t="shared" si="2"/>
        <v>Crosby, Josh</v>
      </c>
      <c r="D137" s="1">
        <v>14</v>
      </c>
      <c r="E137" s="1">
        <v>144</v>
      </c>
      <c r="F137" s="1">
        <v>4</v>
      </c>
      <c r="G137" s="1">
        <v>162</v>
      </c>
      <c r="H137" s="1">
        <v>0.97499999999999998</v>
      </c>
      <c r="I137" s="1">
        <v>0</v>
      </c>
      <c r="J137" s="1">
        <v>0</v>
      </c>
      <c r="K137" s="1"/>
      <c r="L137">
        <v>2010</v>
      </c>
    </row>
    <row r="138" spans="1:12" x14ac:dyDescent="0.25">
      <c r="A138" t="s">
        <v>162</v>
      </c>
      <c r="B138" t="s">
        <v>172</v>
      </c>
      <c r="C138" t="str">
        <f t="shared" si="2"/>
        <v>Prybil, Adam</v>
      </c>
      <c r="D138" s="1">
        <v>12</v>
      </c>
      <c r="E138" s="1">
        <v>174</v>
      </c>
      <c r="F138" s="1">
        <v>7</v>
      </c>
      <c r="G138" s="1">
        <v>193</v>
      </c>
      <c r="H138" s="1">
        <v>0.96399999999999997</v>
      </c>
      <c r="I138" s="1">
        <v>0</v>
      </c>
      <c r="J138" s="1">
        <v>0</v>
      </c>
      <c r="K138" s="1"/>
      <c r="L138">
        <v>2010</v>
      </c>
    </row>
    <row r="139" spans="1:12" x14ac:dyDescent="0.25">
      <c r="A139" t="s">
        <v>180</v>
      </c>
      <c r="B139" t="s">
        <v>189</v>
      </c>
      <c r="C139" t="str">
        <f t="shared" si="2"/>
        <v>Ketelsen, David</v>
      </c>
      <c r="D139" s="1">
        <v>1</v>
      </c>
      <c r="E139" s="1">
        <v>15</v>
      </c>
      <c r="F139" s="1">
        <v>1</v>
      </c>
      <c r="G139" s="1">
        <v>17</v>
      </c>
      <c r="H139" s="1">
        <v>0.94099999999999995</v>
      </c>
      <c r="I139" s="1">
        <v>0</v>
      </c>
      <c r="J139" s="1">
        <v>0</v>
      </c>
      <c r="K139" s="1"/>
      <c r="L139">
        <v>2010</v>
      </c>
    </row>
    <row r="140" spans="1:12" x14ac:dyDescent="0.25">
      <c r="A140" t="s">
        <v>161</v>
      </c>
      <c r="B140" t="s">
        <v>171</v>
      </c>
      <c r="C140" t="str">
        <f t="shared" si="2"/>
        <v>Alberhasky, Connor</v>
      </c>
      <c r="D140" s="1">
        <v>91</v>
      </c>
      <c r="E140" s="1">
        <v>39</v>
      </c>
      <c r="F140" s="1">
        <v>11</v>
      </c>
      <c r="G140" s="1">
        <v>141</v>
      </c>
      <c r="H140" s="1">
        <v>0.92200000000000004</v>
      </c>
      <c r="I140" s="1">
        <v>0</v>
      </c>
      <c r="J140" s="1">
        <v>0</v>
      </c>
      <c r="K140" s="1"/>
      <c r="L140">
        <v>2010</v>
      </c>
    </row>
    <row r="141" spans="1:12" x14ac:dyDescent="0.25">
      <c r="A141" t="s">
        <v>177</v>
      </c>
      <c r="B141" t="s">
        <v>186</v>
      </c>
      <c r="C141" t="str">
        <f t="shared" si="2"/>
        <v>Yoder, Derek</v>
      </c>
      <c r="D141" s="1">
        <v>62</v>
      </c>
      <c r="E141" s="1">
        <v>70</v>
      </c>
      <c r="F141" s="1">
        <v>12</v>
      </c>
      <c r="G141" s="1">
        <v>144</v>
      </c>
      <c r="H141" s="1">
        <v>0.91700000000000004</v>
      </c>
      <c r="I141" s="1">
        <v>0</v>
      </c>
      <c r="J141" s="1">
        <v>0</v>
      </c>
      <c r="K141" s="1"/>
      <c r="L141">
        <v>2010</v>
      </c>
    </row>
    <row r="142" spans="1:12" x14ac:dyDescent="0.25">
      <c r="A142" t="s">
        <v>155</v>
      </c>
      <c r="B142" t="s">
        <v>120</v>
      </c>
      <c r="C142" t="str">
        <f t="shared" si="2"/>
        <v>Duncan, Ryan</v>
      </c>
      <c r="D142" s="1">
        <v>11</v>
      </c>
      <c r="E142" s="1">
        <v>42</v>
      </c>
      <c r="F142" s="1">
        <v>5</v>
      </c>
      <c r="G142" s="1">
        <v>58</v>
      </c>
      <c r="H142" s="1">
        <v>0.91400000000000003</v>
      </c>
      <c r="I142" s="1">
        <v>0</v>
      </c>
      <c r="J142" s="1">
        <v>0</v>
      </c>
      <c r="K142" s="1"/>
      <c r="L142">
        <v>2010</v>
      </c>
    </row>
    <row r="143" spans="1:12" x14ac:dyDescent="0.25">
      <c r="A143" t="s">
        <v>138</v>
      </c>
      <c r="B143" t="s">
        <v>128</v>
      </c>
      <c r="C143" t="str">
        <f t="shared" si="2"/>
        <v>Simpson, Grant</v>
      </c>
      <c r="D143" s="1">
        <v>16</v>
      </c>
      <c r="E143" s="1">
        <v>11</v>
      </c>
      <c r="F143" s="1">
        <v>3</v>
      </c>
      <c r="G143" s="1">
        <v>30</v>
      </c>
      <c r="H143" s="1">
        <v>0.9</v>
      </c>
      <c r="I143" s="1">
        <v>0</v>
      </c>
      <c r="J143" s="1">
        <v>0</v>
      </c>
      <c r="K143" s="1"/>
      <c r="L143">
        <v>2010</v>
      </c>
    </row>
    <row r="144" spans="1:12" x14ac:dyDescent="0.25">
      <c r="A144" t="s">
        <v>160</v>
      </c>
      <c r="B144" t="s">
        <v>170</v>
      </c>
      <c r="C144" t="str">
        <f t="shared" si="2"/>
        <v>Hamm, Brent</v>
      </c>
      <c r="D144" s="1">
        <v>10</v>
      </c>
      <c r="E144" s="1">
        <v>35</v>
      </c>
      <c r="F144" s="1">
        <v>5</v>
      </c>
      <c r="G144" s="1">
        <v>50</v>
      </c>
      <c r="H144" s="1">
        <v>0.9</v>
      </c>
      <c r="I144" s="1">
        <v>0</v>
      </c>
      <c r="J144" s="1">
        <v>0</v>
      </c>
      <c r="K144" s="1"/>
      <c r="L144">
        <v>2010</v>
      </c>
    </row>
    <row r="145" spans="1:12" x14ac:dyDescent="0.25">
      <c r="A145" t="s">
        <v>134</v>
      </c>
      <c r="B145" t="s">
        <v>42</v>
      </c>
      <c r="C145" t="str">
        <f t="shared" si="2"/>
        <v>Mrstik, Sam</v>
      </c>
      <c r="D145" s="1">
        <v>68</v>
      </c>
      <c r="E145" s="1">
        <v>26</v>
      </c>
      <c r="F145" s="1">
        <v>12</v>
      </c>
      <c r="G145" s="1">
        <v>106</v>
      </c>
      <c r="H145" s="1">
        <v>0.88700000000000001</v>
      </c>
      <c r="I145" s="1">
        <v>0</v>
      </c>
      <c r="J145" s="1">
        <v>0</v>
      </c>
      <c r="K145" s="1"/>
      <c r="L145">
        <v>2010</v>
      </c>
    </row>
    <row r="146" spans="1:12" x14ac:dyDescent="0.25">
      <c r="A146" t="s">
        <v>181</v>
      </c>
      <c r="B146" t="s">
        <v>189</v>
      </c>
      <c r="C146" t="str">
        <f t="shared" si="2"/>
        <v>Lake, David</v>
      </c>
      <c r="D146" s="1">
        <v>0</v>
      </c>
      <c r="E146" s="1">
        <v>5</v>
      </c>
      <c r="F146" s="1">
        <v>1</v>
      </c>
      <c r="G146" s="1">
        <v>6</v>
      </c>
      <c r="H146" s="1">
        <v>0.83299999999999996</v>
      </c>
      <c r="I146" s="1">
        <v>0</v>
      </c>
      <c r="J146" s="1">
        <v>0</v>
      </c>
      <c r="K146" s="1"/>
      <c r="L146">
        <v>2010</v>
      </c>
    </row>
    <row r="147" spans="1:12" x14ac:dyDescent="0.25">
      <c r="A147" t="s">
        <v>185</v>
      </c>
      <c r="B147" t="s">
        <v>129</v>
      </c>
      <c r="C147" t="str">
        <f t="shared" si="2"/>
        <v>Loring, Logan</v>
      </c>
      <c r="D147" s="1">
        <v>3</v>
      </c>
      <c r="E147" s="1">
        <v>2</v>
      </c>
      <c r="F147" s="1">
        <v>1</v>
      </c>
      <c r="G147" s="1">
        <v>6</v>
      </c>
      <c r="H147" s="1">
        <v>0.83299999999999996</v>
      </c>
      <c r="I147" s="1">
        <v>0</v>
      </c>
      <c r="J147" s="1">
        <v>0</v>
      </c>
      <c r="K147" s="1"/>
      <c r="L147">
        <v>2010</v>
      </c>
    </row>
    <row r="148" spans="1:12" x14ac:dyDescent="0.25">
      <c r="A148" t="s">
        <v>182</v>
      </c>
      <c r="B148" t="s">
        <v>190</v>
      </c>
      <c r="C148" t="str">
        <f t="shared" si="2"/>
        <v>Strommer, Richard</v>
      </c>
      <c r="D148" s="1">
        <v>2</v>
      </c>
      <c r="E148" s="1">
        <v>0</v>
      </c>
      <c r="F148" s="1">
        <v>1</v>
      </c>
      <c r="G148" s="1">
        <v>3</v>
      </c>
      <c r="H148" s="1">
        <v>0.66700000000000004</v>
      </c>
      <c r="I148" s="1">
        <v>0</v>
      </c>
      <c r="J148" s="1">
        <v>0</v>
      </c>
      <c r="K148" s="1"/>
      <c r="L148">
        <v>2010</v>
      </c>
    </row>
    <row r="149" spans="1:12" x14ac:dyDescent="0.25">
      <c r="A149" t="s">
        <v>207</v>
      </c>
      <c r="B149" t="s">
        <v>119</v>
      </c>
      <c r="C149" t="s">
        <v>237</v>
      </c>
      <c r="D149">
        <v>0</v>
      </c>
      <c r="E149">
        <v>6</v>
      </c>
      <c r="F149">
        <v>0</v>
      </c>
      <c r="G149">
        <v>6</v>
      </c>
      <c r="H149">
        <v>1</v>
      </c>
      <c r="I149">
        <v>0</v>
      </c>
      <c r="J149">
        <v>0</v>
      </c>
      <c r="L149">
        <v>2009</v>
      </c>
    </row>
    <row r="150" spans="1:12" x14ac:dyDescent="0.25">
      <c r="A150" t="s">
        <v>184</v>
      </c>
      <c r="B150" t="s">
        <v>192</v>
      </c>
      <c r="C150" t="s">
        <v>240</v>
      </c>
      <c r="D150">
        <v>5</v>
      </c>
      <c r="E150">
        <v>2</v>
      </c>
      <c r="F150">
        <v>0</v>
      </c>
      <c r="G150">
        <v>7</v>
      </c>
      <c r="H150">
        <v>1</v>
      </c>
      <c r="I150">
        <v>0</v>
      </c>
      <c r="J150">
        <v>0</v>
      </c>
      <c r="L150">
        <v>2009</v>
      </c>
    </row>
    <row r="151" spans="1:12" x14ac:dyDescent="0.25">
      <c r="A151" t="s">
        <v>198</v>
      </c>
      <c r="B151" t="s">
        <v>209</v>
      </c>
      <c r="C151" t="s">
        <v>223</v>
      </c>
      <c r="D151">
        <v>2</v>
      </c>
      <c r="E151">
        <v>49</v>
      </c>
      <c r="F151">
        <v>1</v>
      </c>
      <c r="G151">
        <v>52</v>
      </c>
      <c r="H151">
        <v>0.98099999999999998</v>
      </c>
      <c r="I151">
        <v>0</v>
      </c>
      <c r="J151">
        <v>0</v>
      </c>
      <c r="L151">
        <v>2009</v>
      </c>
    </row>
    <row r="152" spans="1:12" x14ac:dyDescent="0.25">
      <c r="A152" t="s">
        <v>162</v>
      </c>
      <c r="B152" t="s">
        <v>172</v>
      </c>
      <c r="C152" t="s">
        <v>220</v>
      </c>
      <c r="D152">
        <v>1</v>
      </c>
      <c r="E152">
        <v>64</v>
      </c>
      <c r="F152">
        <v>2</v>
      </c>
      <c r="G152">
        <v>67</v>
      </c>
      <c r="H152">
        <v>0.97</v>
      </c>
      <c r="I152">
        <v>0</v>
      </c>
      <c r="J152">
        <v>0</v>
      </c>
      <c r="L152">
        <v>2009</v>
      </c>
    </row>
    <row r="153" spans="1:12" x14ac:dyDescent="0.25">
      <c r="A153" t="s">
        <v>182</v>
      </c>
      <c r="B153" t="s">
        <v>190</v>
      </c>
      <c r="C153" t="s">
        <v>233</v>
      </c>
      <c r="D153">
        <v>2</v>
      </c>
      <c r="E153">
        <v>59</v>
      </c>
      <c r="F153">
        <v>2</v>
      </c>
      <c r="G153">
        <v>63</v>
      </c>
      <c r="H153">
        <v>0.96799999999999997</v>
      </c>
      <c r="I153">
        <v>0</v>
      </c>
      <c r="J153">
        <v>0</v>
      </c>
      <c r="L153">
        <v>2009</v>
      </c>
    </row>
    <row r="154" spans="1:12" x14ac:dyDescent="0.25">
      <c r="A154" t="s">
        <v>202</v>
      </c>
      <c r="B154" t="s">
        <v>212</v>
      </c>
      <c r="C154" t="s">
        <v>229</v>
      </c>
      <c r="D154">
        <v>9</v>
      </c>
      <c r="E154">
        <v>141</v>
      </c>
      <c r="F154">
        <v>5</v>
      </c>
      <c r="G154">
        <v>155</v>
      </c>
      <c r="H154">
        <v>0.96799999999999997</v>
      </c>
      <c r="I154">
        <v>0</v>
      </c>
      <c r="J154">
        <v>0</v>
      </c>
      <c r="L154">
        <v>2009</v>
      </c>
    </row>
    <row r="155" spans="1:12" x14ac:dyDescent="0.25">
      <c r="A155" t="s">
        <v>179</v>
      </c>
      <c r="B155" t="s">
        <v>188</v>
      </c>
      <c r="C155" t="s">
        <v>226</v>
      </c>
      <c r="D155">
        <v>2</v>
      </c>
      <c r="E155">
        <v>78</v>
      </c>
      <c r="F155">
        <v>3</v>
      </c>
      <c r="G155">
        <v>83</v>
      </c>
      <c r="H155">
        <v>0.96399999999999997</v>
      </c>
      <c r="I155">
        <v>0</v>
      </c>
      <c r="J155">
        <v>0</v>
      </c>
      <c r="L155">
        <v>2009</v>
      </c>
    </row>
    <row r="156" spans="1:12" x14ac:dyDescent="0.25">
      <c r="A156" t="s">
        <v>178</v>
      </c>
      <c r="B156" t="s">
        <v>187</v>
      </c>
      <c r="C156" t="s">
        <v>225</v>
      </c>
      <c r="D156">
        <v>10</v>
      </c>
      <c r="E156">
        <v>136</v>
      </c>
      <c r="F156">
        <v>6</v>
      </c>
      <c r="G156">
        <v>152</v>
      </c>
      <c r="H156">
        <v>0.96099999999999997</v>
      </c>
      <c r="I156">
        <v>0</v>
      </c>
      <c r="J156">
        <v>0</v>
      </c>
      <c r="L156">
        <v>2009</v>
      </c>
    </row>
    <row r="157" spans="1:12" x14ac:dyDescent="0.25">
      <c r="A157" t="s">
        <v>201</v>
      </c>
      <c r="B157" t="s">
        <v>211</v>
      </c>
      <c r="C157" t="s">
        <v>228</v>
      </c>
      <c r="D157">
        <v>11</v>
      </c>
      <c r="E157">
        <v>77</v>
      </c>
      <c r="F157">
        <v>4</v>
      </c>
      <c r="G157">
        <v>92</v>
      </c>
      <c r="H157">
        <v>0.95699999999999996</v>
      </c>
      <c r="I157">
        <v>0</v>
      </c>
      <c r="J157">
        <v>0</v>
      </c>
      <c r="L157">
        <v>2009</v>
      </c>
    </row>
    <row r="158" spans="1:12" x14ac:dyDescent="0.25">
      <c r="A158" t="s">
        <v>199</v>
      </c>
      <c r="B158" t="s">
        <v>176</v>
      </c>
      <c r="C158" t="s">
        <v>224</v>
      </c>
      <c r="D158">
        <v>58</v>
      </c>
      <c r="E158">
        <v>69</v>
      </c>
      <c r="F158">
        <v>6</v>
      </c>
      <c r="G158">
        <v>133</v>
      </c>
      <c r="H158">
        <v>0.95499999999999996</v>
      </c>
      <c r="I158">
        <v>0</v>
      </c>
      <c r="J158">
        <v>0</v>
      </c>
      <c r="L158">
        <v>2009</v>
      </c>
    </row>
    <row r="159" spans="1:12" x14ac:dyDescent="0.25">
      <c r="A159" t="s">
        <v>177</v>
      </c>
      <c r="B159" t="s">
        <v>186</v>
      </c>
      <c r="C159" t="s">
        <v>222</v>
      </c>
      <c r="D159">
        <v>12</v>
      </c>
      <c r="E159">
        <v>25</v>
      </c>
      <c r="F159">
        <v>2</v>
      </c>
      <c r="G159">
        <v>39</v>
      </c>
      <c r="H159">
        <v>0.94899999999999995</v>
      </c>
      <c r="I159">
        <v>0</v>
      </c>
      <c r="J159">
        <v>0</v>
      </c>
      <c r="L159">
        <v>2009</v>
      </c>
    </row>
    <row r="160" spans="1:12" x14ac:dyDescent="0.25">
      <c r="A160" t="s">
        <v>200</v>
      </c>
      <c r="B160" t="s">
        <v>210</v>
      </c>
      <c r="C160" t="s">
        <v>227</v>
      </c>
      <c r="D160">
        <v>48</v>
      </c>
      <c r="E160">
        <v>18</v>
      </c>
      <c r="F160">
        <v>6</v>
      </c>
      <c r="G160">
        <v>72</v>
      </c>
      <c r="H160">
        <v>0.91700000000000004</v>
      </c>
      <c r="I160">
        <v>0</v>
      </c>
      <c r="J160">
        <v>0</v>
      </c>
      <c r="L160">
        <v>2009</v>
      </c>
    </row>
    <row r="161" spans="1:12" x14ac:dyDescent="0.25">
      <c r="A161" t="s">
        <v>161</v>
      </c>
      <c r="B161" t="s">
        <v>171</v>
      </c>
      <c r="C161" t="s">
        <v>230</v>
      </c>
      <c r="D161">
        <v>29</v>
      </c>
      <c r="E161">
        <v>20</v>
      </c>
      <c r="F161">
        <v>5</v>
      </c>
      <c r="G161">
        <v>54</v>
      </c>
      <c r="H161">
        <v>0.90700000000000003</v>
      </c>
      <c r="I161">
        <v>0</v>
      </c>
      <c r="J161">
        <v>0</v>
      </c>
      <c r="L161">
        <v>2009</v>
      </c>
    </row>
    <row r="162" spans="1:12" x14ac:dyDescent="0.25">
      <c r="A162" t="s">
        <v>204</v>
      </c>
      <c r="B162" t="s">
        <v>214</v>
      </c>
      <c r="C162" t="s">
        <v>232</v>
      </c>
      <c r="D162">
        <v>4</v>
      </c>
      <c r="E162">
        <v>11</v>
      </c>
      <c r="F162">
        <v>2</v>
      </c>
      <c r="G162">
        <v>17</v>
      </c>
      <c r="H162">
        <v>0.88200000000000001</v>
      </c>
      <c r="I162">
        <v>0</v>
      </c>
      <c r="J162">
        <v>0</v>
      </c>
      <c r="L162">
        <v>2009</v>
      </c>
    </row>
    <row r="163" spans="1:12" x14ac:dyDescent="0.25">
      <c r="A163" t="s">
        <v>197</v>
      </c>
      <c r="B163" t="s">
        <v>208</v>
      </c>
      <c r="C163" t="s">
        <v>221</v>
      </c>
      <c r="D163">
        <v>85</v>
      </c>
      <c r="E163">
        <v>26</v>
      </c>
      <c r="F163">
        <v>24</v>
      </c>
      <c r="G163">
        <v>135</v>
      </c>
      <c r="H163">
        <v>0.82199999999999995</v>
      </c>
      <c r="I163">
        <v>0</v>
      </c>
      <c r="J163">
        <v>0</v>
      </c>
      <c r="L163">
        <v>2009</v>
      </c>
    </row>
    <row r="164" spans="1:12" x14ac:dyDescent="0.25">
      <c r="A164" t="s">
        <v>163</v>
      </c>
      <c r="B164" t="s">
        <v>176</v>
      </c>
      <c r="C164" t="s">
        <v>239</v>
      </c>
      <c r="D164">
        <v>2</v>
      </c>
      <c r="E164">
        <v>0</v>
      </c>
      <c r="F164">
        <v>1</v>
      </c>
      <c r="G164">
        <v>3</v>
      </c>
      <c r="H164">
        <v>0.66700000000000004</v>
      </c>
      <c r="I164">
        <v>0</v>
      </c>
      <c r="J164">
        <v>0</v>
      </c>
      <c r="L164">
        <v>2009</v>
      </c>
    </row>
    <row r="165" spans="1:12" x14ac:dyDescent="0.25">
      <c r="A165" t="s">
        <v>203</v>
      </c>
      <c r="B165" t="s">
        <v>213</v>
      </c>
      <c r="C165" t="s">
        <v>231</v>
      </c>
      <c r="D165">
        <v>2</v>
      </c>
      <c r="E165">
        <v>3</v>
      </c>
      <c r="F165">
        <v>3</v>
      </c>
      <c r="G165">
        <v>8</v>
      </c>
      <c r="H165">
        <v>0.625</v>
      </c>
      <c r="I165">
        <v>0</v>
      </c>
      <c r="J165">
        <v>0</v>
      </c>
      <c r="L165">
        <v>2009</v>
      </c>
    </row>
    <row r="166" spans="1:12" x14ac:dyDescent="0.25">
      <c r="A166" t="s">
        <v>185</v>
      </c>
      <c r="B166" t="s">
        <v>129</v>
      </c>
      <c r="C166" t="s">
        <v>235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L166">
        <v>2009</v>
      </c>
    </row>
    <row r="167" spans="1:12" x14ac:dyDescent="0.25">
      <c r="A167" t="s">
        <v>206</v>
      </c>
      <c r="B167" t="s">
        <v>216</v>
      </c>
      <c r="C167" t="s">
        <v>236</v>
      </c>
      <c r="D167">
        <v>0</v>
      </c>
      <c r="E167">
        <v>0</v>
      </c>
      <c r="F167">
        <v>6</v>
      </c>
      <c r="G167">
        <v>6</v>
      </c>
      <c r="H167">
        <v>0</v>
      </c>
      <c r="I167">
        <v>0</v>
      </c>
      <c r="J167">
        <v>0</v>
      </c>
      <c r="L167">
        <v>2009</v>
      </c>
    </row>
    <row r="168" spans="1:12" x14ac:dyDescent="0.25">
      <c r="A168" t="s">
        <v>36</v>
      </c>
      <c r="B168" t="s">
        <v>217</v>
      </c>
      <c r="C168" t="s">
        <v>238</v>
      </c>
      <c r="D168">
        <v>0</v>
      </c>
      <c r="E168">
        <v>0</v>
      </c>
      <c r="F168">
        <v>2</v>
      </c>
      <c r="G168">
        <v>2</v>
      </c>
      <c r="H168">
        <v>0</v>
      </c>
      <c r="I168">
        <v>0</v>
      </c>
      <c r="J168">
        <v>0</v>
      </c>
      <c r="L168">
        <v>2009</v>
      </c>
    </row>
    <row r="169" spans="1:12" x14ac:dyDescent="0.25">
      <c r="A169" t="s">
        <v>205</v>
      </c>
      <c r="B169" t="s">
        <v>215</v>
      </c>
      <c r="C169" t="s">
        <v>234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L169">
        <v>2009</v>
      </c>
    </row>
    <row r="170" spans="1:12" x14ac:dyDescent="0.25">
      <c r="A170" t="s">
        <v>363</v>
      </c>
      <c r="B170" t="s">
        <v>364</v>
      </c>
      <c r="C170" t="s">
        <v>377</v>
      </c>
      <c r="D170">
        <v>2</v>
      </c>
      <c r="E170">
        <v>68</v>
      </c>
      <c r="F170">
        <v>0</v>
      </c>
      <c r="G170">
        <v>70</v>
      </c>
      <c r="H170">
        <v>1</v>
      </c>
      <c r="L170">
        <v>2018</v>
      </c>
    </row>
    <row r="171" spans="1:12" x14ac:dyDescent="0.25">
      <c r="A171" t="s">
        <v>161</v>
      </c>
      <c r="B171" t="s">
        <v>369</v>
      </c>
      <c r="C171" t="s">
        <v>380</v>
      </c>
      <c r="D171">
        <v>6</v>
      </c>
      <c r="E171">
        <v>13</v>
      </c>
      <c r="F171">
        <v>0</v>
      </c>
      <c r="G171">
        <v>19</v>
      </c>
      <c r="H171">
        <v>1</v>
      </c>
      <c r="I171">
        <v>2</v>
      </c>
      <c r="J171">
        <v>10</v>
      </c>
      <c r="K171">
        <v>0.16666666666666666</v>
      </c>
      <c r="L171">
        <v>2018</v>
      </c>
    </row>
    <row r="172" spans="1:12" x14ac:dyDescent="0.25">
      <c r="A172" t="s">
        <v>19</v>
      </c>
      <c r="B172" t="s">
        <v>34</v>
      </c>
      <c r="C172" t="s">
        <v>314</v>
      </c>
      <c r="D172">
        <v>1</v>
      </c>
      <c r="E172">
        <v>3</v>
      </c>
      <c r="F172">
        <v>0</v>
      </c>
      <c r="G172">
        <v>4</v>
      </c>
      <c r="H172">
        <v>1</v>
      </c>
      <c r="L172">
        <v>2018</v>
      </c>
    </row>
    <row r="173" spans="1:12" x14ac:dyDescent="0.25">
      <c r="A173" t="s">
        <v>365</v>
      </c>
      <c r="B173" t="s">
        <v>366</v>
      </c>
      <c r="C173" t="s">
        <v>378</v>
      </c>
      <c r="D173">
        <v>0</v>
      </c>
      <c r="E173">
        <v>51</v>
      </c>
      <c r="F173">
        <v>1</v>
      </c>
      <c r="G173">
        <v>52</v>
      </c>
      <c r="H173">
        <v>0.98099999999999998</v>
      </c>
      <c r="L173">
        <v>2018</v>
      </c>
    </row>
    <row r="174" spans="1:12" x14ac:dyDescent="0.25">
      <c r="A174" t="s">
        <v>11</v>
      </c>
      <c r="B174" t="s">
        <v>35</v>
      </c>
      <c r="C174" t="s">
        <v>309</v>
      </c>
      <c r="D174">
        <v>36</v>
      </c>
      <c r="E174">
        <v>188</v>
      </c>
      <c r="F174">
        <v>9</v>
      </c>
      <c r="G174">
        <v>233</v>
      </c>
      <c r="H174">
        <v>0.96099999999999997</v>
      </c>
      <c r="I174">
        <v>15</v>
      </c>
      <c r="J174">
        <v>80</v>
      </c>
      <c r="K174">
        <v>0.15789473684210525</v>
      </c>
      <c r="L174">
        <v>2018</v>
      </c>
    </row>
    <row r="175" spans="1:12" x14ac:dyDescent="0.25">
      <c r="A175" t="s">
        <v>8</v>
      </c>
      <c r="B175" t="s">
        <v>32</v>
      </c>
      <c r="C175" t="s">
        <v>304</v>
      </c>
      <c r="D175">
        <v>19</v>
      </c>
      <c r="E175">
        <v>154</v>
      </c>
      <c r="F175">
        <v>8</v>
      </c>
      <c r="G175">
        <v>181</v>
      </c>
      <c r="H175">
        <v>0.95599999999999996</v>
      </c>
      <c r="L175">
        <v>2018</v>
      </c>
    </row>
    <row r="176" spans="1:12" x14ac:dyDescent="0.25">
      <c r="A176" t="s">
        <v>10</v>
      </c>
      <c r="B176" t="s">
        <v>34</v>
      </c>
      <c r="C176" t="s">
        <v>311</v>
      </c>
      <c r="D176">
        <v>9</v>
      </c>
      <c r="E176">
        <v>125</v>
      </c>
      <c r="F176">
        <v>7</v>
      </c>
      <c r="G176">
        <v>141</v>
      </c>
      <c r="H176">
        <v>0.95</v>
      </c>
      <c r="L176">
        <v>2018</v>
      </c>
    </row>
    <row r="177" spans="1:12" x14ac:dyDescent="0.25">
      <c r="A177" t="s">
        <v>14</v>
      </c>
      <c r="B177" t="s">
        <v>39</v>
      </c>
      <c r="C177" t="s">
        <v>308</v>
      </c>
      <c r="D177">
        <v>80</v>
      </c>
      <c r="E177">
        <v>36</v>
      </c>
      <c r="F177">
        <v>8</v>
      </c>
      <c r="G177">
        <v>124</v>
      </c>
      <c r="H177">
        <v>0.93500000000000005</v>
      </c>
      <c r="L177">
        <v>2018</v>
      </c>
    </row>
    <row r="178" spans="1:12" x14ac:dyDescent="0.25">
      <c r="A178" t="s">
        <v>5</v>
      </c>
      <c r="B178" t="s">
        <v>29</v>
      </c>
      <c r="C178" t="s">
        <v>310</v>
      </c>
      <c r="D178">
        <v>4</v>
      </c>
      <c r="E178">
        <v>44</v>
      </c>
      <c r="F178">
        <v>5</v>
      </c>
      <c r="G178">
        <v>53</v>
      </c>
      <c r="H178">
        <v>0.90600000000000003</v>
      </c>
      <c r="L178">
        <v>2018</v>
      </c>
    </row>
    <row r="179" spans="1:12" x14ac:dyDescent="0.25">
      <c r="A179" t="s">
        <v>1</v>
      </c>
      <c r="B179" t="s">
        <v>24</v>
      </c>
      <c r="C179" t="s">
        <v>293</v>
      </c>
      <c r="D179">
        <v>80</v>
      </c>
      <c r="E179">
        <v>80</v>
      </c>
      <c r="F179">
        <v>25</v>
      </c>
      <c r="G179">
        <v>185</v>
      </c>
      <c r="H179">
        <v>0.86499999999999999</v>
      </c>
      <c r="L179">
        <v>2018</v>
      </c>
    </row>
    <row r="180" spans="1:12" x14ac:dyDescent="0.25">
      <c r="A180" t="s">
        <v>17</v>
      </c>
      <c r="B180" t="s">
        <v>42</v>
      </c>
      <c r="C180" t="s">
        <v>307</v>
      </c>
      <c r="D180">
        <v>57</v>
      </c>
      <c r="E180">
        <v>38</v>
      </c>
      <c r="F180">
        <v>15</v>
      </c>
      <c r="G180">
        <v>110</v>
      </c>
      <c r="H180">
        <v>0.86399999999999999</v>
      </c>
      <c r="L180">
        <v>2018</v>
      </c>
    </row>
    <row r="181" spans="1:12" x14ac:dyDescent="0.25">
      <c r="A181" t="s">
        <v>367</v>
      </c>
      <c r="B181" t="s">
        <v>368</v>
      </c>
      <c r="C181" t="s">
        <v>379</v>
      </c>
      <c r="D181">
        <v>4</v>
      </c>
      <c r="E181">
        <v>13</v>
      </c>
      <c r="F181">
        <v>3</v>
      </c>
      <c r="G181">
        <v>20</v>
      </c>
      <c r="H181">
        <v>0.85</v>
      </c>
      <c r="L181">
        <v>2018</v>
      </c>
    </row>
    <row r="182" spans="1:12" x14ac:dyDescent="0.25">
      <c r="A182" t="s">
        <v>373</v>
      </c>
      <c r="B182" t="s">
        <v>122</v>
      </c>
      <c r="C182" t="s">
        <v>383</v>
      </c>
      <c r="D182">
        <v>15</v>
      </c>
      <c r="E182">
        <v>2</v>
      </c>
      <c r="F182">
        <v>3</v>
      </c>
      <c r="G182">
        <v>20</v>
      </c>
      <c r="H182">
        <v>0.85</v>
      </c>
      <c r="L182">
        <v>2018</v>
      </c>
    </row>
    <row r="183" spans="1:12" x14ac:dyDescent="0.25">
      <c r="A183" t="s">
        <v>23</v>
      </c>
      <c r="B183" t="s">
        <v>47</v>
      </c>
      <c r="C183" t="s">
        <v>306</v>
      </c>
      <c r="D183">
        <v>30</v>
      </c>
      <c r="E183">
        <v>14</v>
      </c>
      <c r="F183">
        <v>12</v>
      </c>
      <c r="G183">
        <v>56</v>
      </c>
      <c r="H183">
        <v>0.78600000000000003</v>
      </c>
      <c r="L183">
        <v>2018</v>
      </c>
    </row>
    <row r="184" spans="1:12" x14ac:dyDescent="0.25">
      <c r="A184" t="s">
        <v>370</v>
      </c>
      <c r="B184" t="s">
        <v>36</v>
      </c>
      <c r="C184" t="s">
        <v>381</v>
      </c>
      <c r="D184">
        <v>3</v>
      </c>
      <c r="E184">
        <v>0</v>
      </c>
      <c r="F184">
        <v>1</v>
      </c>
      <c r="G184">
        <v>4</v>
      </c>
      <c r="H184">
        <v>0.75</v>
      </c>
      <c r="L184">
        <v>2018</v>
      </c>
    </row>
    <row r="185" spans="1:12" x14ac:dyDescent="0.25">
      <c r="A185" t="s">
        <v>20</v>
      </c>
      <c r="B185" t="s">
        <v>44</v>
      </c>
      <c r="C185" t="s">
        <v>315</v>
      </c>
      <c r="D185">
        <v>10</v>
      </c>
      <c r="E185">
        <v>6</v>
      </c>
      <c r="F185">
        <v>6</v>
      </c>
      <c r="G185">
        <v>22</v>
      </c>
      <c r="H185">
        <v>0.72699999999999998</v>
      </c>
      <c r="L185">
        <v>2018</v>
      </c>
    </row>
    <row r="186" spans="1:12" x14ac:dyDescent="0.25">
      <c r="A186" t="s">
        <v>13</v>
      </c>
      <c r="B186" t="s">
        <v>38</v>
      </c>
      <c r="C186" t="s">
        <v>313</v>
      </c>
      <c r="D186">
        <v>0</v>
      </c>
      <c r="E186">
        <v>0</v>
      </c>
      <c r="F186">
        <v>0</v>
      </c>
      <c r="G186">
        <v>0</v>
      </c>
      <c r="H186">
        <v>0</v>
      </c>
      <c r="L186">
        <v>2018</v>
      </c>
    </row>
    <row r="187" spans="1:12" x14ac:dyDescent="0.25">
      <c r="A187" t="s">
        <v>371</v>
      </c>
      <c r="B187" t="s">
        <v>372</v>
      </c>
      <c r="C187" t="s">
        <v>382</v>
      </c>
      <c r="D187">
        <v>0</v>
      </c>
      <c r="E187">
        <v>0</v>
      </c>
      <c r="F187">
        <v>0</v>
      </c>
      <c r="G187">
        <v>0</v>
      </c>
      <c r="H187">
        <v>0</v>
      </c>
      <c r="L187">
        <v>2018</v>
      </c>
    </row>
    <row r="188" spans="1:12" x14ac:dyDescent="0.25">
      <c r="A188" t="s">
        <v>374</v>
      </c>
      <c r="B188" t="s">
        <v>375</v>
      </c>
      <c r="C188" t="s">
        <v>384</v>
      </c>
      <c r="D188">
        <v>0</v>
      </c>
      <c r="E188">
        <v>0</v>
      </c>
      <c r="F188">
        <v>0</v>
      </c>
      <c r="G188">
        <v>0</v>
      </c>
      <c r="H188">
        <v>0</v>
      </c>
      <c r="L188">
        <v>2018</v>
      </c>
    </row>
    <row r="189" spans="1:12" x14ac:dyDescent="0.25">
      <c r="A189" t="s">
        <v>376</v>
      </c>
      <c r="B189" t="s">
        <v>14</v>
      </c>
      <c r="C189" t="s">
        <v>385</v>
      </c>
      <c r="D189">
        <v>0</v>
      </c>
      <c r="E189">
        <v>0</v>
      </c>
      <c r="F189">
        <v>0</v>
      </c>
      <c r="G189">
        <v>0</v>
      </c>
      <c r="H189">
        <v>0</v>
      </c>
      <c r="L189">
        <v>2018</v>
      </c>
    </row>
    <row r="190" spans="1:12" x14ac:dyDescent="0.25">
      <c r="A190" t="s">
        <v>370</v>
      </c>
      <c r="B190" t="s">
        <v>36</v>
      </c>
      <c r="C190" t="s">
        <v>381</v>
      </c>
      <c r="D190">
        <v>1</v>
      </c>
      <c r="E190">
        <v>0</v>
      </c>
      <c r="F190">
        <v>0</v>
      </c>
      <c r="G190">
        <v>1</v>
      </c>
      <c r="H190">
        <v>1</v>
      </c>
      <c r="I190">
        <v>0</v>
      </c>
      <c r="J190">
        <v>0</v>
      </c>
      <c r="L190">
        <v>2019</v>
      </c>
    </row>
    <row r="191" spans="1:12" x14ac:dyDescent="0.25">
      <c r="A191" t="s">
        <v>395</v>
      </c>
      <c r="B191" t="s">
        <v>396</v>
      </c>
      <c r="C191" t="s">
        <v>412</v>
      </c>
      <c r="D191">
        <v>0</v>
      </c>
      <c r="E191">
        <v>8</v>
      </c>
      <c r="F191">
        <v>0</v>
      </c>
      <c r="G191">
        <v>8</v>
      </c>
      <c r="H191">
        <v>1</v>
      </c>
      <c r="I191">
        <v>0</v>
      </c>
      <c r="J191">
        <v>0</v>
      </c>
      <c r="L191">
        <v>2019</v>
      </c>
    </row>
    <row r="192" spans="1:12" x14ac:dyDescent="0.25">
      <c r="A192" t="s">
        <v>3</v>
      </c>
      <c r="B192" t="s">
        <v>391</v>
      </c>
      <c r="C192" t="s">
        <v>409</v>
      </c>
      <c r="D192">
        <v>0</v>
      </c>
      <c r="E192">
        <v>1</v>
      </c>
      <c r="F192">
        <v>0</v>
      </c>
      <c r="G192">
        <v>1</v>
      </c>
      <c r="H192">
        <v>1</v>
      </c>
      <c r="I192">
        <v>0</v>
      </c>
      <c r="J192">
        <v>0</v>
      </c>
      <c r="L192">
        <v>2019</v>
      </c>
    </row>
    <row r="193" spans="1:12" x14ac:dyDescent="0.25">
      <c r="A193" t="s">
        <v>374</v>
      </c>
      <c r="B193" t="s">
        <v>375</v>
      </c>
      <c r="C193" t="s">
        <v>384</v>
      </c>
      <c r="D193">
        <v>1</v>
      </c>
      <c r="E193">
        <v>10</v>
      </c>
      <c r="F193">
        <v>0</v>
      </c>
      <c r="G193">
        <v>11</v>
      </c>
      <c r="H193">
        <v>1</v>
      </c>
      <c r="I193">
        <v>0</v>
      </c>
      <c r="J193">
        <v>0</v>
      </c>
      <c r="L193">
        <v>2019</v>
      </c>
    </row>
    <row r="194" spans="1:12" x14ac:dyDescent="0.25">
      <c r="A194" t="s">
        <v>161</v>
      </c>
      <c r="B194" t="s">
        <v>369</v>
      </c>
      <c r="C194" t="s">
        <v>380</v>
      </c>
      <c r="D194">
        <v>3</v>
      </c>
      <c r="E194">
        <v>18</v>
      </c>
      <c r="F194">
        <v>0</v>
      </c>
      <c r="G194">
        <v>21</v>
      </c>
      <c r="H194">
        <v>1</v>
      </c>
      <c r="I194">
        <v>0</v>
      </c>
      <c r="J194">
        <v>3</v>
      </c>
      <c r="K194">
        <v>0</v>
      </c>
      <c r="L194">
        <v>2019</v>
      </c>
    </row>
    <row r="195" spans="1:12" x14ac:dyDescent="0.25">
      <c r="A195" t="s">
        <v>19</v>
      </c>
      <c r="B195" t="s">
        <v>34</v>
      </c>
      <c r="C195" t="s">
        <v>314</v>
      </c>
      <c r="D195">
        <v>0</v>
      </c>
      <c r="E195">
        <v>60</v>
      </c>
      <c r="F195">
        <v>1</v>
      </c>
      <c r="G195">
        <v>61</v>
      </c>
      <c r="H195">
        <v>0.98399999999999999</v>
      </c>
      <c r="I195">
        <v>0</v>
      </c>
      <c r="J195">
        <v>0</v>
      </c>
      <c r="L195">
        <v>2019</v>
      </c>
    </row>
    <row r="196" spans="1:12" x14ac:dyDescent="0.25">
      <c r="A196" t="s">
        <v>17</v>
      </c>
      <c r="B196" t="s">
        <v>42</v>
      </c>
      <c r="C196" t="s">
        <v>307</v>
      </c>
      <c r="D196">
        <v>14</v>
      </c>
      <c r="E196">
        <v>249</v>
      </c>
      <c r="F196">
        <v>6</v>
      </c>
      <c r="G196">
        <v>269</v>
      </c>
      <c r="H196">
        <v>0.97799999999999998</v>
      </c>
      <c r="I196">
        <v>0</v>
      </c>
      <c r="J196">
        <v>0</v>
      </c>
      <c r="L196">
        <v>2019</v>
      </c>
    </row>
    <row r="197" spans="1:12" x14ac:dyDescent="0.25">
      <c r="A197" t="s">
        <v>11</v>
      </c>
      <c r="B197" t="s">
        <v>35</v>
      </c>
      <c r="C197" t="s">
        <v>309</v>
      </c>
      <c r="D197">
        <v>49</v>
      </c>
      <c r="E197">
        <v>191</v>
      </c>
      <c r="F197">
        <v>6</v>
      </c>
      <c r="G197">
        <v>246</v>
      </c>
      <c r="H197">
        <v>0.97599999999999998</v>
      </c>
      <c r="I197">
        <v>14</v>
      </c>
      <c r="J197">
        <v>62</v>
      </c>
      <c r="K197">
        <v>0.18421052631578946</v>
      </c>
      <c r="L197">
        <v>2019</v>
      </c>
    </row>
    <row r="198" spans="1:12" x14ac:dyDescent="0.25">
      <c r="A198" t="s">
        <v>365</v>
      </c>
      <c r="B198" t="s">
        <v>366</v>
      </c>
      <c r="C198" t="s">
        <v>378</v>
      </c>
      <c r="D198">
        <v>4</v>
      </c>
      <c r="E198">
        <v>62</v>
      </c>
      <c r="F198">
        <v>2</v>
      </c>
      <c r="G198">
        <v>68</v>
      </c>
      <c r="H198">
        <v>0.97099999999999997</v>
      </c>
      <c r="I198">
        <v>0</v>
      </c>
      <c r="J198">
        <v>0</v>
      </c>
      <c r="L198">
        <v>2019</v>
      </c>
    </row>
    <row r="199" spans="1:12" x14ac:dyDescent="0.25">
      <c r="A199" t="s">
        <v>389</v>
      </c>
      <c r="B199" t="s">
        <v>390</v>
      </c>
      <c r="C199" t="s">
        <v>408</v>
      </c>
      <c r="D199">
        <v>2</v>
      </c>
      <c r="E199">
        <v>30</v>
      </c>
      <c r="F199">
        <v>2</v>
      </c>
      <c r="G199">
        <v>34</v>
      </c>
      <c r="H199">
        <v>0.94099999999999995</v>
      </c>
      <c r="I199">
        <v>0</v>
      </c>
      <c r="J199">
        <v>0</v>
      </c>
      <c r="L199">
        <v>2019</v>
      </c>
    </row>
    <row r="200" spans="1:12" x14ac:dyDescent="0.25">
      <c r="A200" t="s">
        <v>363</v>
      </c>
      <c r="B200" t="s">
        <v>364</v>
      </c>
      <c r="C200" t="s">
        <v>377</v>
      </c>
      <c r="D200">
        <v>0</v>
      </c>
      <c r="E200">
        <v>28</v>
      </c>
      <c r="F200">
        <v>2</v>
      </c>
      <c r="G200">
        <v>30</v>
      </c>
      <c r="H200">
        <v>0.93300000000000005</v>
      </c>
      <c r="I200">
        <v>0</v>
      </c>
      <c r="J200">
        <v>0</v>
      </c>
      <c r="L200">
        <v>2019</v>
      </c>
    </row>
    <row r="201" spans="1:12" x14ac:dyDescent="0.25">
      <c r="A201" t="s">
        <v>393</v>
      </c>
      <c r="B201" t="s">
        <v>394</v>
      </c>
      <c r="C201" t="s">
        <v>411</v>
      </c>
      <c r="D201">
        <v>23</v>
      </c>
      <c r="E201">
        <v>15</v>
      </c>
      <c r="F201">
        <v>3</v>
      </c>
      <c r="G201">
        <v>41</v>
      </c>
      <c r="H201">
        <v>0.92700000000000005</v>
      </c>
      <c r="I201">
        <v>0</v>
      </c>
      <c r="J201">
        <v>0</v>
      </c>
      <c r="L201">
        <v>2019</v>
      </c>
    </row>
    <row r="202" spans="1:12" x14ac:dyDescent="0.25">
      <c r="A202" t="s">
        <v>367</v>
      </c>
      <c r="B202" t="s">
        <v>368</v>
      </c>
      <c r="C202" t="s">
        <v>379</v>
      </c>
      <c r="D202">
        <v>72</v>
      </c>
      <c r="E202">
        <v>77</v>
      </c>
      <c r="F202">
        <v>12</v>
      </c>
      <c r="G202">
        <v>161</v>
      </c>
      <c r="H202">
        <v>0.92500000000000004</v>
      </c>
      <c r="I202">
        <v>0</v>
      </c>
      <c r="J202">
        <v>0</v>
      </c>
      <c r="L202">
        <v>2019</v>
      </c>
    </row>
    <row r="203" spans="1:12" x14ac:dyDescent="0.25">
      <c r="A203" t="s">
        <v>16</v>
      </c>
      <c r="B203" t="s">
        <v>386</v>
      </c>
      <c r="C203" t="s">
        <v>406</v>
      </c>
      <c r="D203">
        <v>66</v>
      </c>
      <c r="E203">
        <v>30</v>
      </c>
      <c r="F203">
        <v>12</v>
      </c>
      <c r="G203">
        <v>108</v>
      </c>
      <c r="H203">
        <v>0.88900000000000001</v>
      </c>
      <c r="I203">
        <v>0</v>
      </c>
      <c r="J203">
        <v>0</v>
      </c>
      <c r="L203">
        <v>2019</v>
      </c>
    </row>
    <row r="204" spans="1:12" x14ac:dyDescent="0.25">
      <c r="A204" t="s">
        <v>387</v>
      </c>
      <c r="B204" t="s">
        <v>388</v>
      </c>
      <c r="C204" t="s">
        <v>407</v>
      </c>
      <c r="D204">
        <v>72</v>
      </c>
      <c r="E204">
        <v>42</v>
      </c>
      <c r="F204">
        <v>15</v>
      </c>
      <c r="G204">
        <v>129</v>
      </c>
      <c r="H204">
        <v>0.88400000000000001</v>
      </c>
      <c r="I204">
        <v>0</v>
      </c>
      <c r="J204">
        <v>0</v>
      </c>
      <c r="L204">
        <v>2019</v>
      </c>
    </row>
    <row r="205" spans="1:12" x14ac:dyDescent="0.25">
      <c r="A205" t="s">
        <v>117</v>
      </c>
      <c r="B205" t="s">
        <v>392</v>
      </c>
      <c r="C205" t="s">
        <v>410</v>
      </c>
      <c r="D205">
        <v>0</v>
      </c>
      <c r="E205">
        <v>7</v>
      </c>
      <c r="F205">
        <v>1</v>
      </c>
      <c r="G205">
        <v>8</v>
      </c>
      <c r="H205">
        <v>0.875</v>
      </c>
      <c r="I205">
        <v>0</v>
      </c>
      <c r="J205">
        <v>0</v>
      </c>
      <c r="L205">
        <v>2019</v>
      </c>
    </row>
    <row r="206" spans="1:12" x14ac:dyDescent="0.25">
      <c r="A206" t="s">
        <v>403</v>
      </c>
      <c r="B206" t="s">
        <v>176</v>
      </c>
      <c r="C206" t="s">
        <v>417</v>
      </c>
      <c r="D206">
        <v>3</v>
      </c>
      <c r="E206">
        <v>0</v>
      </c>
      <c r="F206">
        <v>1</v>
      </c>
      <c r="G206">
        <v>4</v>
      </c>
      <c r="H206">
        <v>0.75</v>
      </c>
      <c r="I206">
        <v>0</v>
      </c>
      <c r="J206">
        <v>0</v>
      </c>
      <c r="L206">
        <v>2019</v>
      </c>
    </row>
    <row r="207" spans="1:12" x14ac:dyDescent="0.25">
      <c r="A207" t="s">
        <v>373</v>
      </c>
      <c r="B207" t="s">
        <v>122</v>
      </c>
      <c r="C207" t="s">
        <v>383</v>
      </c>
      <c r="D207">
        <v>11</v>
      </c>
      <c r="E207">
        <v>1</v>
      </c>
      <c r="F207">
        <v>4</v>
      </c>
      <c r="G207">
        <v>16</v>
      </c>
      <c r="H207">
        <v>0.75</v>
      </c>
      <c r="I207">
        <v>0</v>
      </c>
      <c r="J207">
        <v>0</v>
      </c>
      <c r="L207">
        <v>2019</v>
      </c>
    </row>
    <row r="208" spans="1:12" x14ac:dyDescent="0.25">
      <c r="A208" t="s">
        <v>20</v>
      </c>
      <c r="B208" t="s">
        <v>44</v>
      </c>
      <c r="C208" t="s">
        <v>315</v>
      </c>
      <c r="D208">
        <v>9</v>
      </c>
      <c r="E208">
        <v>2</v>
      </c>
      <c r="F208">
        <v>7</v>
      </c>
      <c r="G208">
        <v>18</v>
      </c>
      <c r="H208">
        <v>0.61099999999999999</v>
      </c>
      <c r="I208">
        <v>0</v>
      </c>
      <c r="J208">
        <v>0</v>
      </c>
      <c r="L208">
        <v>2019</v>
      </c>
    </row>
    <row r="209" spans="1:12" x14ac:dyDescent="0.25">
      <c r="A209" t="s">
        <v>397</v>
      </c>
      <c r="B209" t="s">
        <v>368</v>
      </c>
      <c r="C209" t="s">
        <v>413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L209">
        <v>2019</v>
      </c>
    </row>
    <row r="210" spans="1:12" x14ac:dyDescent="0.25">
      <c r="A210" t="s">
        <v>398</v>
      </c>
      <c r="B210" t="s">
        <v>399</v>
      </c>
      <c r="C210" t="s">
        <v>414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L210">
        <v>2019</v>
      </c>
    </row>
    <row r="211" spans="1:12" x14ac:dyDescent="0.25">
      <c r="A211" t="s">
        <v>115</v>
      </c>
      <c r="B211" t="s">
        <v>400</v>
      </c>
      <c r="C211" t="s">
        <v>415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L211">
        <v>2019</v>
      </c>
    </row>
    <row r="212" spans="1:12" x14ac:dyDescent="0.25">
      <c r="A212" t="s">
        <v>401</v>
      </c>
      <c r="B212" t="s">
        <v>402</v>
      </c>
      <c r="C212" t="s">
        <v>416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L212">
        <v>2019</v>
      </c>
    </row>
    <row r="213" spans="1:12" x14ac:dyDescent="0.25">
      <c r="A213" t="s">
        <v>371</v>
      </c>
      <c r="B213" t="s">
        <v>372</v>
      </c>
      <c r="C213" t="s">
        <v>382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L213">
        <v>2019</v>
      </c>
    </row>
    <row r="214" spans="1:12" x14ac:dyDescent="0.25">
      <c r="A214" t="s">
        <v>404</v>
      </c>
      <c r="B214" t="s">
        <v>32</v>
      </c>
      <c r="C214" t="s">
        <v>418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L214">
        <v>2019</v>
      </c>
    </row>
    <row r="215" spans="1:12" x14ac:dyDescent="0.25">
      <c r="A215" t="s">
        <v>376</v>
      </c>
      <c r="B215" t="s">
        <v>14</v>
      </c>
      <c r="C215" t="s">
        <v>385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L215">
        <v>2019</v>
      </c>
    </row>
    <row r="216" spans="1:12" x14ac:dyDescent="0.25">
      <c r="A216" t="s">
        <v>393</v>
      </c>
      <c r="B216" t="s">
        <v>394</v>
      </c>
      <c r="C216" t="s">
        <v>411</v>
      </c>
      <c r="D216" s="1">
        <v>33</v>
      </c>
      <c r="E216" s="1">
        <v>37</v>
      </c>
      <c r="F216" s="1">
        <v>5</v>
      </c>
      <c r="G216" s="1">
        <v>75</v>
      </c>
      <c r="H216" s="71">
        <v>0.93300000000000005</v>
      </c>
      <c r="I216" s="1">
        <v>0</v>
      </c>
      <c r="J216" s="1">
        <v>0</v>
      </c>
      <c r="K216" s="27"/>
      <c r="L216">
        <v>2020</v>
      </c>
    </row>
    <row r="217" spans="1:12" x14ac:dyDescent="0.25">
      <c r="A217" t="s">
        <v>16</v>
      </c>
      <c r="B217" t="s">
        <v>386</v>
      </c>
      <c r="C217" t="s">
        <v>406</v>
      </c>
      <c r="D217" s="1">
        <v>27</v>
      </c>
      <c r="E217" s="1">
        <v>12</v>
      </c>
      <c r="F217" s="1">
        <v>5</v>
      </c>
      <c r="G217" s="1">
        <v>44</v>
      </c>
      <c r="H217" s="71">
        <v>0.88600000000000001</v>
      </c>
      <c r="I217" s="1">
        <v>0</v>
      </c>
      <c r="J217" s="1">
        <v>0</v>
      </c>
      <c r="K217" s="27"/>
      <c r="L217">
        <v>2020</v>
      </c>
    </row>
    <row r="218" spans="1:12" x14ac:dyDescent="0.25">
      <c r="A218" t="s">
        <v>439</v>
      </c>
      <c r="B218" t="s">
        <v>451</v>
      </c>
      <c r="C218" t="s">
        <v>427</v>
      </c>
      <c r="D218" s="1">
        <v>0</v>
      </c>
      <c r="E218" s="1">
        <v>9</v>
      </c>
      <c r="F218" s="1">
        <v>0</v>
      </c>
      <c r="G218" s="1">
        <v>9</v>
      </c>
      <c r="H218" s="71">
        <v>1</v>
      </c>
      <c r="I218" s="1">
        <v>0</v>
      </c>
      <c r="J218" s="1">
        <v>4</v>
      </c>
      <c r="K218" s="9">
        <f>(I218/(I218+J218))</f>
        <v>0</v>
      </c>
      <c r="L218">
        <v>2020</v>
      </c>
    </row>
    <row r="219" spans="1:12" x14ac:dyDescent="0.25">
      <c r="A219" t="s">
        <v>440</v>
      </c>
      <c r="B219" t="s">
        <v>34</v>
      </c>
      <c r="C219" t="s">
        <v>428</v>
      </c>
      <c r="D219" s="1">
        <v>1</v>
      </c>
      <c r="E219" s="1">
        <v>21</v>
      </c>
      <c r="F219" s="1">
        <v>2</v>
      </c>
      <c r="G219" s="1">
        <v>24</v>
      </c>
      <c r="H219" s="71">
        <v>0.91700000000000004</v>
      </c>
      <c r="I219" s="1">
        <v>0</v>
      </c>
      <c r="J219" s="1">
        <v>0</v>
      </c>
      <c r="K219" s="9"/>
      <c r="L219">
        <v>2020</v>
      </c>
    </row>
    <row r="220" spans="1:12" x14ac:dyDescent="0.25">
      <c r="A220" t="s">
        <v>389</v>
      </c>
      <c r="B220" t="s">
        <v>390</v>
      </c>
      <c r="C220" t="s">
        <v>408</v>
      </c>
      <c r="D220" s="1">
        <v>5</v>
      </c>
      <c r="E220" s="1">
        <v>17</v>
      </c>
      <c r="F220" s="1">
        <v>4</v>
      </c>
      <c r="G220" s="1">
        <v>26</v>
      </c>
      <c r="H220" s="71">
        <v>0.84599999999999997</v>
      </c>
      <c r="I220" s="1">
        <v>0</v>
      </c>
      <c r="J220" s="1">
        <v>0</v>
      </c>
      <c r="K220" s="9"/>
      <c r="L220">
        <v>2020</v>
      </c>
    </row>
    <row r="221" spans="1:12" x14ac:dyDescent="0.25">
      <c r="A221" t="s">
        <v>115</v>
      </c>
      <c r="B221" t="s">
        <v>400</v>
      </c>
      <c r="C221" t="s">
        <v>415</v>
      </c>
      <c r="D221" s="1">
        <v>0</v>
      </c>
      <c r="E221" s="1">
        <v>0</v>
      </c>
      <c r="F221" s="1">
        <v>0</v>
      </c>
      <c r="G221" s="1">
        <v>0</v>
      </c>
      <c r="H221" s="71">
        <v>0</v>
      </c>
      <c r="I221" s="1">
        <v>0</v>
      </c>
      <c r="J221" s="1">
        <v>0</v>
      </c>
      <c r="K221" s="9"/>
      <c r="L221">
        <v>2020</v>
      </c>
    </row>
    <row r="222" spans="1:12" x14ac:dyDescent="0.25">
      <c r="A222" t="s">
        <v>441</v>
      </c>
      <c r="B222" t="s">
        <v>34</v>
      </c>
      <c r="C222" t="s">
        <v>429</v>
      </c>
      <c r="D222" s="1">
        <v>0</v>
      </c>
      <c r="E222" s="1">
        <v>1</v>
      </c>
      <c r="F222" s="1">
        <v>0</v>
      </c>
      <c r="G222" s="1">
        <v>1</v>
      </c>
      <c r="H222" s="71">
        <v>1</v>
      </c>
      <c r="I222" s="1">
        <v>0</v>
      </c>
      <c r="J222" s="1">
        <v>0</v>
      </c>
      <c r="K222" s="9"/>
      <c r="L222">
        <v>2020</v>
      </c>
    </row>
    <row r="223" spans="1:12" x14ac:dyDescent="0.25">
      <c r="A223" t="s">
        <v>442</v>
      </c>
      <c r="B223" t="s">
        <v>40</v>
      </c>
      <c r="C223" t="s">
        <v>430</v>
      </c>
      <c r="D223" s="1">
        <v>0</v>
      </c>
      <c r="E223" s="1">
        <v>0</v>
      </c>
      <c r="F223" s="1">
        <v>0</v>
      </c>
      <c r="G223" s="1">
        <v>0</v>
      </c>
      <c r="H223" s="71">
        <v>0</v>
      </c>
      <c r="I223" s="1">
        <v>0</v>
      </c>
      <c r="J223" s="1">
        <v>0</v>
      </c>
      <c r="K223" s="9"/>
      <c r="L223">
        <v>2020</v>
      </c>
    </row>
    <row r="224" spans="1:12" x14ac:dyDescent="0.25">
      <c r="A224" t="s">
        <v>387</v>
      </c>
      <c r="B224" t="s">
        <v>388</v>
      </c>
      <c r="C224" t="s">
        <v>407</v>
      </c>
      <c r="D224" s="1">
        <v>52</v>
      </c>
      <c r="E224" s="1">
        <v>28</v>
      </c>
      <c r="F224" s="1">
        <v>4</v>
      </c>
      <c r="G224" s="1">
        <v>84</v>
      </c>
      <c r="H224" s="71">
        <v>0.95199999999999996</v>
      </c>
      <c r="I224" s="1">
        <v>0</v>
      </c>
      <c r="J224" s="1">
        <v>0</v>
      </c>
      <c r="K224" s="9"/>
      <c r="L224">
        <v>2020</v>
      </c>
    </row>
    <row r="225" spans="1:12" x14ac:dyDescent="0.25">
      <c r="A225" t="s">
        <v>443</v>
      </c>
      <c r="B225" t="s">
        <v>14</v>
      </c>
      <c r="C225" t="s">
        <v>431</v>
      </c>
      <c r="D225" s="1">
        <v>0</v>
      </c>
      <c r="E225" s="1">
        <v>0</v>
      </c>
      <c r="F225" s="1">
        <v>0</v>
      </c>
      <c r="G225" s="1">
        <v>0</v>
      </c>
      <c r="H225" s="71">
        <v>0</v>
      </c>
      <c r="I225" s="1">
        <v>0</v>
      </c>
      <c r="J225" s="1">
        <v>0</v>
      </c>
      <c r="K225" s="9"/>
      <c r="L225">
        <v>2020</v>
      </c>
    </row>
    <row r="226" spans="1:12" x14ac:dyDescent="0.25">
      <c r="A226" t="s">
        <v>401</v>
      </c>
      <c r="B226" t="s">
        <v>402</v>
      </c>
      <c r="C226" t="s">
        <v>416</v>
      </c>
      <c r="D226" s="1">
        <v>0</v>
      </c>
      <c r="E226" s="1">
        <v>0</v>
      </c>
      <c r="F226" s="1">
        <v>0</v>
      </c>
      <c r="G226" s="1">
        <v>0</v>
      </c>
      <c r="H226" s="71">
        <v>0</v>
      </c>
      <c r="I226" s="1">
        <v>0</v>
      </c>
      <c r="J226" s="1">
        <v>0</v>
      </c>
      <c r="K226" s="9"/>
      <c r="L226">
        <v>2020</v>
      </c>
    </row>
    <row r="227" spans="1:12" x14ac:dyDescent="0.25">
      <c r="A227" t="s">
        <v>371</v>
      </c>
      <c r="B227" t="s">
        <v>372</v>
      </c>
      <c r="C227" t="s">
        <v>382</v>
      </c>
      <c r="D227" s="1">
        <v>2</v>
      </c>
      <c r="E227" s="1">
        <v>1</v>
      </c>
      <c r="F227" s="1">
        <v>0</v>
      </c>
      <c r="G227" s="1">
        <v>3</v>
      </c>
      <c r="H227" s="71">
        <v>1</v>
      </c>
      <c r="I227" s="1">
        <v>0</v>
      </c>
      <c r="J227" s="1">
        <v>0</v>
      </c>
      <c r="K227" s="9"/>
      <c r="L227">
        <v>2020</v>
      </c>
    </row>
    <row r="228" spans="1:12" x14ac:dyDescent="0.25">
      <c r="A228" t="s">
        <v>404</v>
      </c>
      <c r="B228" t="s">
        <v>32</v>
      </c>
      <c r="C228" t="s">
        <v>418</v>
      </c>
      <c r="D228" s="1">
        <v>8</v>
      </c>
      <c r="E228" s="1">
        <v>84</v>
      </c>
      <c r="F228" s="1">
        <v>3</v>
      </c>
      <c r="G228" s="1">
        <v>95</v>
      </c>
      <c r="H228" s="71">
        <v>0.96799999999999997</v>
      </c>
      <c r="I228" s="1">
        <v>0</v>
      </c>
      <c r="J228" s="1">
        <v>0</v>
      </c>
      <c r="K228" s="9"/>
      <c r="L228">
        <v>2020</v>
      </c>
    </row>
    <row r="229" spans="1:12" x14ac:dyDescent="0.25">
      <c r="A229" t="s">
        <v>3</v>
      </c>
      <c r="B229" t="s">
        <v>391</v>
      </c>
      <c r="C229" t="s">
        <v>409</v>
      </c>
      <c r="D229" s="1">
        <v>0</v>
      </c>
      <c r="E229" s="1">
        <v>10</v>
      </c>
      <c r="F229" s="1">
        <v>1</v>
      </c>
      <c r="G229" s="1">
        <v>11</v>
      </c>
      <c r="H229" s="71">
        <v>0.90900000000000003</v>
      </c>
      <c r="I229" s="1">
        <v>0</v>
      </c>
      <c r="J229" s="1">
        <v>0</v>
      </c>
      <c r="K229" s="9"/>
      <c r="L229">
        <v>2020</v>
      </c>
    </row>
    <row r="230" spans="1:12" x14ac:dyDescent="0.25">
      <c r="A230" t="s">
        <v>444</v>
      </c>
      <c r="B230" t="s">
        <v>452</v>
      </c>
      <c r="C230" t="s">
        <v>432</v>
      </c>
      <c r="D230" s="1">
        <v>0</v>
      </c>
      <c r="E230" s="1">
        <v>0</v>
      </c>
      <c r="F230" s="1">
        <v>0</v>
      </c>
      <c r="G230" s="1">
        <v>0</v>
      </c>
      <c r="H230" s="71">
        <v>0</v>
      </c>
      <c r="I230" s="1">
        <v>0</v>
      </c>
      <c r="J230" s="1">
        <v>0</v>
      </c>
      <c r="K230" s="9"/>
      <c r="L230">
        <v>2020</v>
      </c>
    </row>
    <row r="231" spans="1:12" x14ac:dyDescent="0.25">
      <c r="A231" t="s">
        <v>397</v>
      </c>
      <c r="B231" t="s">
        <v>368</v>
      </c>
      <c r="C231" t="s">
        <v>413</v>
      </c>
      <c r="D231" s="1">
        <v>5</v>
      </c>
      <c r="E231" s="1">
        <v>20</v>
      </c>
      <c r="F231" s="1">
        <v>1</v>
      </c>
      <c r="G231" s="1">
        <v>26</v>
      </c>
      <c r="H231" s="71">
        <v>0.96199999999999997</v>
      </c>
      <c r="I231" s="1">
        <v>0</v>
      </c>
      <c r="J231" s="1">
        <v>0</v>
      </c>
      <c r="K231" s="9"/>
      <c r="L231">
        <v>2020</v>
      </c>
    </row>
    <row r="232" spans="1:12" x14ac:dyDescent="0.25">
      <c r="A232" t="s">
        <v>445</v>
      </c>
      <c r="B232" t="s">
        <v>453</v>
      </c>
      <c r="C232" t="s">
        <v>433</v>
      </c>
      <c r="D232" s="1">
        <v>1</v>
      </c>
      <c r="E232" s="1">
        <v>3</v>
      </c>
      <c r="F232" s="1">
        <v>1</v>
      </c>
      <c r="G232" s="1">
        <v>5</v>
      </c>
      <c r="H232" s="71">
        <v>0.8</v>
      </c>
      <c r="I232" s="1">
        <v>0</v>
      </c>
      <c r="J232" s="1">
        <v>0</v>
      </c>
      <c r="K232" s="9"/>
      <c r="L232">
        <v>2020</v>
      </c>
    </row>
    <row r="233" spans="1:12" x14ac:dyDescent="0.25">
      <c r="A233" t="s">
        <v>446</v>
      </c>
      <c r="B233" t="s">
        <v>454</v>
      </c>
      <c r="C233" t="s">
        <v>434</v>
      </c>
      <c r="D233" s="1">
        <v>3</v>
      </c>
      <c r="E233" s="1">
        <v>1</v>
      </c>
      <c r="F233" s="1">
        <v>0</v>
      </c>
      <c r="G233" s="1">
        <v>4</v>
      </c>
      <c r="H233" s="71">
        <v>1</v>
      </c>
      <c r="I233" s="1">
        <v>0</v>
      </c>
      <c r="J233" s="1">
        <v>0</v>
      </c>
      <c r="K233" s="9"/>
      <c r="L233">
        <v>2020</v>
      </c>
    </row>
    <row r="234" spans="1:12" x14ac:dyDescent="0.25">
      <c r="A234" t="s">
        <v>117</v>
      </c>
      <c r="B234" t="s">
        <v>392</v>
      </c>
      <c r="C234" t="s">
        <v>410</v>
      </c>
      <c r="D234" s="1">
        <v>2</v>
      </c>
      <c r="E234" s="1">
        <v>28</v>
      </c>
      <c r="F234" s="1">
        <v>2</v>
      </c>
      <c r="G234" s="1">
        <v>32</v>
      </c>
      <c r="H234" s="71">
        <v>0.93799999999999994</v>
      </c>
      <c r="I234" s="1">
        <v>0</v>
      </c>
      <c r="J234" s="1">
        <v>0</v>
      </c>
      <c r="K234" s="9"/>
      <c r="L234">
        <v>2020</v>
      </c>
    </row>
    <row r="235" spans="1:12" x14ac:dyDescent="0.25">
      <c r="A235" t="s">
        <v>447</v>
      </c>
      <c r="B235" t="s">
        <v>27</v>
      </c>
      <c r="C235" t="s">
        <v>435</v>
      </c>
      <c r="D235" s="1">
        <v>14</v>
      </c>
      <c r="E235" s="1">
        <v>72</v>
      </c>
      <c r="F235" s="1">
        <v>3</v>
      </c>
      <c r="G235" s="1">
        <v>89</v>
      </c>
      <c r="H235" s="71">
        <v>0.96599999999999997</v>
      </c>
      <c r="I235" s="1">
        <v>4</v>
      </c>
      <c r="J235" s="1">
        <v>19</v>
      </c>
      <c r="K235" s="9">
        <f t="shared" ref="K235" si="3">(I235/(I235+J235))</f>
        <v>0.17391304347826086</v>
      </c>
      <c r="L235">
        <v>2020</v>
      </c>
    </row>
    <row r="236" spans="1:12" x14ac:dyDescent="0.25">
      <c r="A236" t="s">
        <v>448</v>
      </c>
      <c r="B236" t="s">
        <v>455</v>
      </c>
      <c r="C236" t="s">
        <v>436</v>
      </c>
      <c r="D236" s="1">
        <v>4</v>
      </c>
      <c r="E236" s="1">
        <v>21</v>
      </c>
      <c r="F236" s="1">
        <v>2</v>
      </c>
      <c r="G236" s="1">
        <v>27</v>
      </c>
      <c r="H236" s="71">
        <v>0.92600000000000005</v>
      </c>
      <c r="I236" s="1">
        <v>0</v>
      </c>
      <c r="J236" s="1">
        <v>0</v>
      </c>
      <c r="K236" s="9"/>
      <c r="L236">
        <v>2020</v>
      </c>
    </row>
    <row r="237" spans="1:12" x14ac:dyDescent="0.25">
      <c r="A237" t="s">
        <v>449</v>
      </c>
      <c r="B237" t="s">
        <v>456</v>
      </c>
      <c r="C237" t="s">
        <v>437</v>
      </c>
      <c r="D237" s="1">
        <v>0</v>
      </c>
      <c r="E237" s="1">
        <v>0</v>
      </c>
      <c r="F237" s="1">
        <v>0</v>
      </c>
      <c r="G237" s="1">
        <v>0</v>
      </c>
      <c r="H237" s="71">
        <v>0</v>
      </c>
      <c r="I237" s="1">
        <v>0</v>
      </c>
      <c r="J237" s="1">
        <v>0</v>
      </c>
      <c r="K237" s="9"/>
      <c r="L237">
        <v>2020</v>
      </c>
    </row>
    <row r="238" spans="1:12" x14ac:dyDescent="0.25">
      <c r="A238" t="s">
        <v>450</v>
      </c>
      <c r="B238" t="s">
        <v>174</v>
      </c>
      <c r="C238" t="s">
        <v>438</v>
      </c>
      <c r="D238" s="1">
        <v>3</v>
      </c>
      <c r="E238" s="1">
        <v>3</v>
      </c>
      <c r="F238" s="1">
        <v>2</v>
      </c>
      <c r="G238" s="1">
        <v>8</v>
      </c>
      <c r="H238" s="71">
        <v>0.75</v>
      </c>
      <c r="I238" s="1">
        <v>0</v>
      </c>
      <c r="J238" s="1">
        <v>0</v>
      </c>
      <c r="K238" s="9"/>
      <c r="L238">
        <v>2020</v>
      </c>
    </row>
    <row r="239" spans="1:12" x14ac:dyDescent="0.25">
      <c r="A239" t="s">
        <v>447</v>
      </c>
      <c r="B239" t="s">
        <v>27</v>
      </c>
      <c r="C239" t="s">
        <v>435</v>
      </c>
      <c r="D239" s="1">
        <v>12</v>
      </c>
      <c r="E239" s="1">
        <v>145</v>
      </c>
      <c r="F239" s="1">
        <v>7</v>
      </c>
      <c r="G239" s="1">
        <v>164</v>
      </c>
      <c r="H239" s="81">
        <v>0.95731707317073167</v>
      </c>
      <c r="I239" s="1">
        <v>0</v>
      </c>
      <c r="J239" s="1">
        <v>0</v>
      </c>
      <c r="K239" s="9">
        <v>0.125</v>
      </c>
      <c r="L239">
        <v>2021</v>
      </c>
    </row>
    <row r="240" spans="1:12" x14ac:dyDescent="0.25">
      <c r="A240" t="s">
        <v>446</v>
      </c>
      <c r="B240" t="s">
        <v>454</v>
      </c>
      <c r="C240" t="s">
        <v>434</v>
      </c>
      <c r="D240" s="1">
        <v>13</v>
      </c>
      <c r="E240" s="1">
        <v>3</v>
      </c>
      <c r="F240" s="1">
        <v>2</v>
      </c>
      <c r="G240" s="1">
        <v>18</v>
      </c>
      <c r="H240" s="81">
        <v>0.88888888888888884</v>
      </c>
      <c r="I240" s="1">
        <v>0</v>
      </c>
      <c r="J240" s="1">
        <v>0</v>
      </c>
      <c r="L240">
        <v>2021</v>
      </c>
    </row>
    <row r="241" spans="1:12" x14ac:dyDescent="0.25">
      <c r="A241" t="s">
        <v>397</v>
      </c>
      <c r="B241" t="s">
        <v>368</v>
      </c>
      <c r="C241" t="s">
        <v>413</v>
      </c>
      <c r="D241" s="1">
        <v>9</v>
      </c>
      <c r="E241" s="1">
        <v>44</v>
      </c>
      <c r="F241" s="1">
        <v>3</v>
      </c>
      <c r="G241" s="1">
        <v>56</v>
      </c>
      <c r="H241" s="81">
        <v>0.9464285714285714</v>
      </c>
      <c r="I241" s="1">
        <v>0</v>
      </c>
      <c r="J241" s="1">
        <v>4</v>
      </c>
      <c r="L241">
        <v>2021</v>
      </c>
    </row>
    <row r="242" spans="1:12" x14ac:dyDescent="0.25">
      <c r="A242" t="s">
        <v>439</v>
      </c>
      <c r="B242" t="s">
        <v>451</v>
      </c>
      <c r="C242" t="s">
        <v>427</v>
      </c>
      <c r="D242" s="1">
        <v>14</v>
      </c>
      <c r="E242" s="1">
        <v>123</v>
      </c>
      <c r="F242" s="1">
        <v>2</v>
      </c>
      <c r="G242" s="1">
        <v>139</v>
      </c>
      <c r="H242" s="81">
        <v>0.98561151079136688</v>
      </c>
      <c r="I242" s="1">
        <v>0</v>
      </c>
      <c r="J242" s="1">
        <v>0</v>
      </c>
      <c r="K242" s="9">
        <v>3.8461538461538464E-2</v>
      </c>
      <c r="L242">
        <v>2021</v>
      </c>
    </row>
    <row r="243" spans="1:12" x14ac:dyDescent="0.25">
      <c r="A243" t="s">
        <v>462</v>
      </c>
      <c r="B243" t="s">
        <v>390</v>
      </c>
      <c r="C243" t="s">
        <v>471</v>
      </c>
      <c r="D243" s="1">
        <v>0</v>
      </c>
      <c r="E243" s="1">
        <v>0</v>
      </c>
      <c r="F243" s="1">
        <v>0</v>
      </c>
      <c r="G243" s="1">
        <v>0</v>
      </c>
      <c r="H243" s="81" t="e">
        <v>#DIV/0!</v>
      </c>
      <c r="I243" s="1">
        <v>0</v>
      </c>
      <c r="J243" s="1">
        <v>0</v>
      </c>
      <c r="L243">
        <v>2021</v>
      </c>
    </row>
    <row r="244" spans="1:12" x14ac:dyDescent="0.25">
      <c r="A244" t="s">
        <v>450</v>
      </c>
      <c r="B244" t="s">
        <v>174</v>
      </c>
      <c r="C244" t="s">
        <v>438</v>
      </c>
      <c r="D244" s="1">
        <v>9</v>
      </c>
      <c r="E244" s="1">
        <v>13</v>
      </c>
      <c r="F244" s="1">
        <v>5</v>
      </c>
      <c r="G244" s="1">
        <v>27</v>
      </c>
      <c r="H244" s="81">
        <v>0.81481481481481488</v>
      </c>
      <c r="I244" s="1">
        <v>0</v>
      </c>
      <c r="J244" s="1">
        <v>0</v>
      </c>
      <c r="L244">
        <v>2021</v>
      </c>
    </row>
    <row r="245" spans="1:12" x14ac:dyDescent="0.25">
      <c r="A245" t="s">
        <v>389</v>
      </c>
      <c r="B245" t="s">
        <v>390</v>
      </c>
      <c r="C245" t="s">
        <v>408</v>
      </c>
      <c r="D245" s="1">
        <v>71</v>
      </c>
      <c r="E245" s="1">
        <v>36</v>
      </c>
      <c r="F245" s="1">
        <v>3</v>
      </c>
      <c r="G245" s="1">
        <v>110</v>
      </c>
      <c r="H245" s="81">
        <v>0.97272727272727277</v>
      </c>
      <c r="I245" s="1">
        <v>0</v>
      </c>
      <c r="J245" s="1">
        <v>0</v>
      </c>
      <c r="L245">
        <v>2021</v>
      </c>
    </row>
    <row r="246" spans="1:12" x14ac:dyDescent="0.25">
      <c r="A246" t="s">
        <v>5</v>
      </c>
      <c r="B246" t="s">
        <v>129</v>
      </c>
      <c r="C246" t="s">
        <v>472</v>
      </c>
      <c r="D246" s="1">
        <v>0</v>
      </c>
      <c r="E246" s="1">
        <v>0</v>
      </c>
      <c r="F246" s="1">
        <v>0</v>
      </c>
      <c r="G246" s="1">
        <v>0</v>
      </c>
      <c r="H246" s="81" t="e">
        <v>#DIV/0!</v>
      </c>
      <c r="I246" s="1">
        <v>0</v>
      </c>
      <c r="J246" s="1">
        <v>0</v>
      </c>
      <c r="L246">
        <v>2021</v>
      </c>
    </row>
    <row r="247" spans="1:12" x14ac:dyDescent="0.25">
      <c r="A247" t="s">
        <v>442</v>
      </c>
      <c r="B247" t="s">
        <v>40</v>
      </c>
      <c r="C247" t="s">
        <v>430</v>
      </c>
      <c r="D247" s="1">
        <v>0</v>
      </c>
      <c r="E247" s="1">
        <v>0</v>
      </c>
      <c r="F247" s="1">
        <v>0</v>
      </c>
      <c r="G247" s="1">
        <v>0</v>
      </c>
      <c r="H247" s="81" t="e">
        <v>#DIV/0!</v>
      </c>
      <c r="I247" s="1">
        <v>0</v>
      </c>
      <c r="J247" s="1">
        <v>0</v>
      </c>
      <c r="L247">
        <v>2021</v>
      </c>
    </row>
    <row r="248" spans="1:12" x14ac:dyDescent="0.25">
      <c r="A248" t="s">
        <v>387</v>
      </c>
      <c r="B248" t="s">
        <v>388</v>
      </c>
      <c r="C248" t="s">
        <v>407</v>
      </c>
      <c r="D248" s="1">
        <v>81</v>
      </c>
      <c r="E248" s="1">
        <v>40</v>
      </c>
      <c r="F248" s="1">
        <v>13</v>
      </c>
      <c r="G248" s="1">
        <v>134</v>
      </c>
      <c r="H248" s="81">
        <v>0.90298507462686572</v>
      </c>
      <c r="I248" s="1">
        <v>0</v>
      </c>
      <c r="J248" s="1">
        <v>0</v>
      </c>
      <c r="L248">
        <v>2021</v>
      </c>
    </row>
    <row r="249" spans="1:12" x14ac:dyDescent="0.25">
      <c r="A249" t="s">
        <v>463</v>
      </c>
      <c r="B249" t="s">
        <v>440</v>
      </c>
      <c r="C249" t="s">
        <v>473</v>
      </c>
      <c r="D249" s="1">
        <v>0</v>
      </c>
      <c r="E249" s="1">
        <v>0</v>
      </c>
      <c r="F249" s="1">
        <v>0</v>
      </c>
      <c r="G249" s="1">
        <v>0</v>
      </c>
      <c r="H249" s="81" t="e">
        <v>#DIV/0!</v>
      </c>
      <c r="I249" s="1">
        <v>0</v>
      </c>
      <c r="J249" s="1">
        <v>0</v>
      </c>
      <c r="L249">
        <v>2021</v>
      </c>
    </row>
    <row r="250" spans="1:12" x14ac:dyDescent="0.25">
      <c r="A250" t="s">
        <v>401</v>
      </c>
      <c r="B250" t="s">
        <v>402</v>
      </c>
      <c r="C250" t="s">
        <v>416</v>
      </c>
      <c r="D250" s="1">
        <v>6</v>
      </c>
      <c r="E250" s="1">
        <v>1</v>
      </c>
      <c r="F250" s="1">
        <v>1</v>
      </c>
      <c r="G250" s="1">
        <v>8</v>
      </c>
      <c r="H250" s="81">
        <v>0.875</v>
      </c>
      <c r="I250" s="1">
        <v>0</v>
      </c>
      <c r="J250" s="1">
        <v>0</v>
      </c>
      <c r="L250">
        <v>2021</v>
      </c>
    </row>
    <row r="251" spans="1:12" x14ac:dyDescent="0.25">
      <c r="A251" t="s">
        <v>464</v>
      </c>
      <c r="B251" t="s">
        <v>32</v>
      </c>
      <c r="C251" t="s">
        <v>474</v>
      </c>
      <c r="D251" s="1">
        <v>1</v>
      </c>
      <c r="E251" s="1">
        <v>18</v>
      </c>
      <c r="F251" s="1">
        <v>1</v>
      </c>
      <c r="G251" s="1">
        <v>20</v>
      </c>
      <c r="H251" s="81">
        <v>0.95</v>
      </c>
      <c r="I251" s="1">
        <v>0</v>
      </c>
      <c r="J251" s="1">
        <v>0</v>
      </c>
      <c r="L251">
        <v>2021</v>
      </c>
    </row>
    <row r="252" spans="1:12" x14ac:dyDescent="0.25">
      <c r="A252" t="s">
        <v>444</v>
      </c>
      <c r="B252" t="s">
        <v>452</v>
      </c>
      <c r="C252" t="s">
        <v>432</v>
      </c>
      <c r="D252" s="1">
        <v>38</v>
      </c>
      <c r="E252" s="1">
        <v>29</v>
      </c>
      <c r="F252" s="1">
        <v>14</v>
      </c>
      <c r="G252" s="1">
        <v>81</v>
      </c>
      <c r="H252" s="81">
        <v>0.8271604938271605</v>
      </c>
      <c r="I252" s="1">
        <v>0</v>
      </c>
      <c r="J252" s="1">
        <v>0</v>
      </c>
      <c r="L252">
        <v>2021</v>
      </c>
    </row>
    <row r="253" spans="1:12" x14ac:dyDescent="0.25">
      <c r="A253" t="s">
        <v>448</v>
      </c>
      <c r="B253" t="s">
        <v>455</v>
      </c>
      <c r="C253" t="s">
        <v>436</v>
      </c>
      <c r="D253" s="1">
        <v>3</v>
      </c>
      <c r="E253" s="1">
        <v>16</v>
      </c>
      <c r="F253" s="1">
        <v>0</v>
      </c>
      <c r="G253" s="1">
        <v>19</v>
      </c>
      <c r="H253" s="81">
        <v>1</v>
      </c>
      <c r="I253" s="1">
        <v>0</v>
      </c>
      <c r="J253" s="1">
        <v>0</v>
      </c>
      <c r="L253">
        <v>2021</v>
      </c>
    </row>
    <row r="254" spans="1:12" x14ac:dyDescent="0.25">
      <c r="A254" t="s">
        <v>404</v>
      </c>
      <c r="B254" t="s">
        <v>32</v>
      </c>
      <c r="C254" t="s">
        <v>418</v>
      </c>
      <c r="D254" s="1">
        <v>19</v>
      </c>
      <c r="E254" s="1">
        <v>219</v>
      </c>
      <c r="F254" s="1">
        <v>12</v>
      </c>
      <c r="G254" s="1">
        <v>250</v>
      </c>
      <c r="H254" s="81">
        <v>0.95199999999999996</v>
      </c>
      <c r="I254" s="1">
        <v>0</v>
      </c>
      <c r="J254" s="1">
        <v>0</v>
      </c>
      <c r="L254">
        <v>2021</v>
      </c>
    </row>
    <row r="255" spans="1:12" x14ac:dyDescent="0.25">
      <c r="A255" t="s">
        <v>465</v>
      </c>
      <c r="B255" t="s">
        <v>466</v>
      </c>
      <c r="C255" t="s">
        <v>475</v>
      </c>
      <c r="D255" s="1">
        <v>0</v>
      </c>
      <c r="E255" s="1">
        <v>0</v>
      </c>
      <c r="F255" s="1">
        <v>0</v>
      </c>
      <c r="G255" s="1">
        <v>0</v>
      </c>
      <c r="H255" s="81" t="e">
        <v>#DIV/0!</v>
      </c>
      <c r="I255" s="1">
        <v>0</v>
      </c>
      <c r="J255" s="1">
        <v>0</v>
      </c>
      <c r="L255">
        <v>2021</v>
      </c>
    </row>
    <row r="256" spans="1:12" x14ac:dyDescent="0.25">
      <c r="A256" t="s">
        <v>403</v>
      </c>
      <c r="B256" t="s">
        <v>176</v>
      </c>
      <c r="C256" t="s">
        <v>417</v>
      </c>
      <c r="D256" s="1">
        <v>7</v>
      </c>
      <c r="E256" s="1">
        <v>94</v>
      </c>
      <c r="F256" s="1">
        <v>5</v>
      </c>
      <c r="G256" s="1">
        <v>106</v>
      </c>
      <c r="H256" s="81">
        <v>0.95283018867924529</v>
      </c>
      <c r="I256" s="1">
        <v>0</v>
      </c>
      <c r="J256" s="1">
        <v>0</v>
      </c>
      <c r="K256" s="9">
        <v>0.19230769230769232</v>
      </c>
      <c r="L256">
        <v>2021</v>
      </c>
    </row>
    <row r="257" spans="1:12" x14ac:dyDescent="0.25">
      <c r="A257" t="s">
        <v>467</v>
      </c>
      <c r="B257" t="s">
        <v>468</v>
      </c>
      <c r="C257" t="s">
        <v>476</v>
      </c>
      <c r="D257" s="1">
        <v>1</v>
      </c>
      <c r="E257" s="1">
        <v>2</v>
      </c>
      <c r="F257" s="1">
        <v>0</v>
      </c>
      <c r="G257" s="1">
        <v>3</v>
      </c>
      <c r="H257" s="81">
        <v>1</v>
      </c>
      <c r="I257" s="1">
        <v>0</v>
      </c>
      <c r="J257" s="1">
        <v>0</v>
      </c>
      <c r="L257">
        <v>2021</v>
      </c>
    </row>
    <row r="258" spans="1:12" x14ac:dyDescent="0.25">
      <c r="A258" t="s">
        <v>395</v>
      </c>
      <c r="B258" t="s">
        <v>128</v>
      </c>
      <c r="C258" t="s">
        <v>477</v>
      </c>
      <c r="D258" s="1">
        <v>0</v>
      </c>
      <c r="E258" s="1">
        <v>2</v>
      </c>
      <c r="F258" s="1">
        <v>0</v>
      </c>
      <c r="G258" s="1">
        <v>2</v>
      </c>
      <c r="H258" s="81">
        <v>1</v>
      </c>
      <c r="I258" s="1">
        <v>4</v>
      </c>
      <c r="J258" s="1">
        <v>19</v>
      </c>
      <c r="L258">
        <v>2021</v>
      </c>
    </row>
    <row r="259" spans="1:12" x14ac:dyDescent="0.25">
      <c r="A259" t="s">
        <v>443</v>
      </c>
      <c r="B259" t="s">
        <v>14</v>
      </c>
      <c r="C259" t="s">
        <v>431</v>
      </c>
      <c r="D259" s="1">
        <v>0</v>
      </c>
      <c r="E259" s="1">
        <v>0</v>
      </c>
      <c r="F259" s="1">
        <v>0</v>
      </c>
      <c r="G259" s="1">
        <v>0</v>
      </c>
      <c r="H259" s="81" t="e">
        <v>#DIV/0!</v>
      </c>
      <c r="I259" s="1">
        <v>0</v>
      </c>
      <c r="J259" s="1">
        <v>0</v>
      </c>
      <c r="L259">
        <v>2021</v>
      </c>
    </row>
    <row r="260" spans="1:12" x14ac:dyDescent="0.25">
      <c r="A260" t="s">
        <v>387</v>
      </c>
      <c r="B260" t="s">
        <v>469</v>
      </c>
      <c r="C260" t="s">
        <v>478</v>
      </c>
      <c r="D260" s="1">
        <v>0</v>
      </c>
      <c r="E260" s="1">
        <v>0</v>
      </c>
      <c r="F260" s="1">
        <v>0</v>
      </c>
      <c r="G260" s="1">
        <v>0</v>
      </c>
      <c r="H260" s="81" t="e">
        <v>#DIV/0!</v>
      </c>
      <c r="I260" s="1">
        <v>0</v>
      </c>
      <c r="J260" s="1">
        <v>0</v>
      </c>
      <c r="L260">
        <v>2021</v>
      </c>
    </row>
    <row r="261" spans="1:12" x14ac:dyDescent="0.25">
      <c r="A261" t="s">
        <v>441</v>
      </c>
      <c r="B261" t="s">
        <v>34</v>
      </c>
      <c r="C261" t="s">
        <v>429</v>
      </c>
      <c r="D261" s="1">
        <v>2</v>
      </c>
      <c r="E261" s="1">
        <v>47</v>
      </c>
      <c r="F261" s="1">
        <v>0</v>
      </c>
      <c r="G261" s="1">
        <v>49</v>
      </c>
      <c r="H261" s="81">
        <v>1</v>
      </c>
      <c r="I261" s="1">
        <v>0</v>
      </c>
      <c r="J261" s="1">
        <v>0</v>
      </c>
      <c r="L261">
        <v>2021</v>
      </c>
    </row>
    <row r="262" spans="1:12" x14ac:dyDescent="0.25">
      <c r="A262" t="s">
        <v>449</v>
      </c>
      <c r="B262" t="s">
        <v>456</v>
      </c>
      <c r="C262" t="s">
        <v>437</v>
      </c>
      <c r="D262" s="1">
        <v>2</v>
      </c>
      <c r="E262" s="1">
        <v>0</v>
      </c>
      <c r="F262" s="1">
        <v>0</v>
      </c>
      <c r="G262" s="1">
        <v>2</v>
      </c>
      <c r="H262" s="81">
        <v>1</v>
      </c>
      <c r="L262">
        <v>2021</v>
      </c>
    </row>
    <row r="263" spans="1:12" x14ac:dyDescent="0.25">
      <c r="A263" t="s">
        <v>447</v>
      </c>
      <c r="B263" t="s">
        <v>27</v>
      </c>
      <c r="C263" t="s">
        <v>435</v>
      </c>
      <c r="D263" s="1">
        <v>0</v>
      </c>
      <c r="E263" s="1">
        <v>66</v>
      </c>
      <c r="F263" s="1">
        <v>5</v>
      </c>
      <c r="G263" s="1">
        <v>71</v>
      </c>
      <c r="H263" s="81">
        <v>0.93</v>
      </c>
      <c r="I263" s="1">
        <v>0</v>
      </c>
      <c r="J263" s="1">
        <v>15</v>
      </c>
      <c r="K263" s="27">
        <v>0</v>
      </c>
      <c r="L263" s="1">
        <v>2022</v>
      </c>
    </row>
    <row r="264" spans="1:12" x14ac:dyDescent="0.25">
      <c r="A264" t="s">
        <v>397</v>
      </c>
      <c r="B264" t="s">
        <v>368</v>
      </c>
      <c r="C264" t="s">
        <v>413</v>
      </c>
      <c r="D264" s="1">
        <v>10</v>
      </c>
      <c r="E264" s="1">
        <v>64</v>
      </c>
      <c r="F264" s="1">
        <v>3</v>
      </c>
      <c r="G264" s="1">
        <v>77</v>
      </c>
      <c r="H264" s="81">
        <v>0.96099999999999997</v>
      </c>
      <c r="I264" s="1">
        <v>0</v>
      </c>
      <c r="J264" s="1">
        <v>0</v>
      </c>
      <c r="K264" s="27"/>
      <c r="L264" s="1">
        <v>2022</v>
      </c>
    </row>
    <row r="265" spans="1:12" x14ac:dyDescent="0.25">
      <c r="A265" t="s">
        <v>480</v>
      </c>
      <c r="B265" t="s">
        <v>487</v>
      </c>
      <c r="C265" t="s">
        <v>493</v>
      </c>
      <c r="D265" s="1">
        <v>11</v>
      </c>
      <c r="E265" s="1">
        <v>261</v>
      </c>
      <c r="F265" s="1">
        <v>3</v>
      </c>
      <c r="G265" s="1">
        <v>275</v>
      </c>
      <c r="H265" s="81">
        <v>0.98899999999999999</v>
      </c>
      <c r="I265" s="1">
        <v>2</v>
      </c>
      <c r="J265" s="1">
        <v>30</v>
      </c>
      <c r="K265" s="27">
        <v>6.25E-2</v>
      </c>
      <c r="L265" s="1">
        <v>2022</v>
      </c>
    </row>
    <row r="266" spans="1:12" x14ac:dyDescent="0.25">
      <c r="A266" t="s">
        <v>389</v>
      </c>
      <c r="B266" t="s">
        <v>390</v>
      </c>
      <c r="C266" t="s">
        <v>408</v>
      </c>
      <c r="D266" s="1">
        <v>54</v>
      </c>
      <c r="E266" s="1">
        <v>41</v>
      </c>
      <c r="F266" s="1">
        <v>10</v>
      </c>
      <c r="G266" s="1">
        <v>105</v>
      </c>
      <c r="H266" s="81">
        <v>0.90500000000000003</v>
      </c>
      <c r="I266" s="1">
        <v>0</v>
      </c>
      <c r="J266" s="1">
        <v>0</v>
      </c>
      <c r="K266" s="27"/>
      <c r="L266" s="1">
        <v>2022</v>
      </c>
    </row>
    <row r="267" spans="1:12" x14ac:dyDescent="0.25">
      <c r="A267" t="s">
        <v>450</v>
      </c>
      <c r="B267" t="s">
        <v>174</v>
      </c>
      <c r="C267" t="s">
        <v>438</v>
      </c>
      <c r="D267" s="1">
        <v>18</v>
      </c>
      <c r="E267" s="1">
        <v>181</v>
      </c>
      <c r="F267" s="1">
        <v>13</v>
      </c>
      <c r="G267" s="1">
        <v>212</v>
      </c>
      <c r="H267" s="81">
        <v>0.93899999999999995</v>
      </c>
      <c r="I267" s="1">
        <v>0</v>
      </c>
      <c r="J267" s="1">
        <v>0</v>
      </c>
      <c r="K267" s="27"/>
      <c r="L267" s="1">
        <v>2022</v>
      </c>
    </row>
    <row r="268" spans="1:12" x14ac:dyDescent="0.25">
      <c r="A268" t="s">
        <v>481</v>
      </c>
      <c r="B268" t="s">
        <v>488</v>
      </c>
      <c r="C268" t="s">
        <v>494</v>
      </c>
      <c r="D268" s="1">
        <v>2</v>
      </c>
      <c r="E268" s="1">
        <v>1</v>
      </c>
      <c r="F268" s="1">
        <v>0</v>
      </c>
      <c r="G268" s="1">
        <v>3</v>
      </c>
      <c r="H268" s="81">
        <v>1</v>
      </c>
      <c r="I268" s="1">
        <v>0</v>
      </c>
      <c r="J268" s="1">
        <v>0</v>
      </c>
      <c r="K268" s="27"/>
      <c r="L268" s="1">
        <v>2022</v>
      </c>
    </row>
    <row r="269" spans="1:12" x14ac:dyDescent="0.25">
      <c r="A269" t="s">
        <v>5</v>
      </c>
      <c r="B269" t="s">
        <v>129</v>
      </c>
      <c r="C269" t="s">
        <v>472</v>
      </c>
      <c r="D269" s="1">
        <v>0</v>
      </c>
      <c r="E269" s="1">
        <v>0</v>
      </c>
      <c r="F269" s="1">
        <v>0</v>
      </c>
      <c r="G269" s="1">
        <v>0</v>
      </c>
      <c r="H269" s="81">
        <v>0</v>
      </c>
      <c r="I269" s="1">
        <v>0</v>
      </c>
      <c r="J269" s="1">
        <v>0</v>
      </c>
      <c r="K269" s="27"/>
      <c r="L269" s="1">
        <v>2022</v>
      </c>
    </row>
    <row r="270" spans="1:12" x14ac:dyDescent="0.25">
      <c r="A270" t="s">
        <v>482</v>
      </c>
      <c r="B270" t="s">
        <v>489</v>
      </c>
      <c r="C270" t="s">
        <v>495</v>
      </c>
      <c r="D270" s="1">
        <v>14</v>
      </c>
      <c r="E270" s="1">
        <v>8</v>
      </c>
      <c r="F270" s="1">
        <v>3</v>
      </c>
      <c r="G270" s="1">
        <v>25</v>
      </c>
      <c r="H270" s="81">
        <v>0.88</v>
      </c>
      <c r="I270" s="1">
        <v>0</v>
      </c>
      <c r="J270" s="1">
        <v>0</v>
      </c>
      <c r="K270" s="27"/>
      <c r="L270" s="1">
        <v>2022</v>
      </c>
    </row>
    <row r="271" spans="1:12" x14ac:dyDescent="0.25">
      <c r="A271" t="s">
        <v>483</v>
      </c>
      <c r="B271" t="s">
        <v>490</v>
      </c>
      <c r="C271" t="s">
        <v>496</v>
      </c>
      <c r="D271" s="1">
        <v>10</v>
      </c>
      <c r="E271" s="1">
        <v>6</v>
      </c>
      <c r="F271" s="1">
        <v>4</v>
      </c>
      <c r="G271" s="1">
        <v>20</v>
      </c>
      <c r="H271" s="81">
        <v>0.8</v>
      </c>
      <c r="I271" s="1">
        <v>0</v>
      </c>
      <c r="J271" s="1">
        <v>0</v>
      </c>
      <c r="K271" s="27"/>
      <c r="L271" s="1">
        <v>2022</v>
      </c>
    </row>
    <row r="272" spans="1:12" x14ac:dyDescent="0.25">
      <c r="A272" t="s">
        <v>484</v>
      </c>
      <c r="B272" t="s">
        <v>489</v>
      </c>
      <c r="C272" t="s">
        <v>497</v>
      </c>
      <c r="D272" s="1">
        <v>25</v>
      </c>
      <c r="E272" s="1">
        <v>13</v>
      </c>
      <c r="F272" s="1">
        <v>7</v>
      </c>
      <c r="G272" s="1">
        <v>45</v>
      </c>
      <c r="H272" s="81">
        <v>0.84399999999999997</v>
      </c>
      <c r="I272" s="1">
        <v>0</v>
      </c>
      <c r="J272" s="1">
        <v>0</v>
      </c>
      <c r="K272" s="27"/>
      <c r="L272" s="1">
        <v>2022</v>
      </c>
    </row>
    <row r="273" spans="1:12" x14ac:dyDescent="0.25">
      <c r="A273" t="s">
        <v>387</v>
      </c>
      <c r="B273" t="s">
        <v>388</v>
      </c>
      <c r="C273" t="s">
        <v>407</v>
      </c>
      <c r="D273" s="1">
        <v>85</v>
      </c>
      <c r="E273" s="1">
        <v>34</v>
      </c>
      <c r="F273" s="1">
        <v>7</v>
      </c>
      <c r="G273" s="1">
        <v>126</v>
      </c>
      <c r="H273" s="81">
        <v>0.94399999999999995</v>
      </c>
      <c r="I273" s="1">
        <v>0</v>
      </c>
      <c r="J273" s="1">
        <v>0</v>
      </c>
      <c r="K273" s="27"/>
      <c r="L273" s="1">
        <v>2022</v>
      </c>
    </row>
    <row r="274" spans="1:12" x14ac:dyDescent="0.25">
      <c r="A274" t="s">
        <v>441</v>
      </c>
      <c r="B274" t="s">
        <v>42</v>
      </c>
      <c r="C274" t="s">
        <v>498</v>
      </c>
      <c r="D274" s="1">
        <v>0</v>
      </c>
      <c r="E274" s="1">
        <v>0</v>
      </c>
      <c r="F274" s="1">
        <v>0</v>
      </c>
      <c r="G274" s="1">
        <v>0</v>
      </c>
      <c r="H274" s="81">
        <v>0</v>
      </c>
      <c r="I274" s="1">
        <v>0</v>
      </c>
      <c r="J274" s="1">
        <v>0</v>
      </c>
      <c r="K274" s="27"/>
      <c r="L274" s="1">
        <v>2022</v>
      </c>
    </row>
    <row r="275" spans="1:12" x14ac:dyDescent="0.25">
      <c r="A275" t="s">
        <v>444</v>
      </c>
      <c r="B275" t="s">
        <v>452</v>
      </c>
      <c r="C275" t="s">
        <v>432</v>
      </c>
      <c r="D275" s="1">
        <v>6</v>
      </c>
      <c r="E275" s="1">
        <v>11</v>
      </c>
      <c r="F275" s="1">
        <v>3</v>
      </c>
      <c r="G275" s="1">
        <v>20</v>
      </c>
      <c r="H275" s="81">
        <v>0.85</v>
      </c>
      <c r="I275" s="1">
        <v>0</v>
      </c>
      <c r="J275" s="1">
        <v>0</v>
      </c>
      <c r="K275" s="27"/>
      <c r="L275" s="1">
        <v>2022</v>
      </c>
    </row>
    <row r="276" spans="1:12" x14ac:dyDescent="0.25">
      <c r="A276" t="s">
        <v>485</v>
      </c>
      <c r="B276" t="s">
        <v>364</v>
      </c>
      <c r="C276" t="s">
        <v>499</v>
      </c>
      <c r="D276" s="1">
        <v>0</v>
      </c>
      <c r="E276" s="1">
        <v>9</v>
      </c>
      <c r="F276" s="1">
        <v>1</v>
      </c>
      <c r="G276" s="1">
        <v>10</v>
      </c>
      <c r="H276" s="81">
        <v>0.9</v>
      </c>
      <c r="I276" s="1">
        <v>0</v>
      </c>
      <c r="J276" s="1">
        <v>0</v>
      </c>
      <c r="K276" s="27"/>
      <c r="L276" s="1">
        <v>2022</v>
      </c>
    </row>
    <row r="277" spans="1:12" x14ac:dyDescent="0.25">
      <c r="A277" t="s">
        <v>486</v>
      </c>
      <c r="B277" t="s">
        <v>14</v>
      </c>
      <c r="C277" t="s">
        <v>500</v>
      </c>
      <c r="D277" s="1">
        <v>5</v>
      </c>
      <c r="E277" s="1">
        <v>0</v>
      </c>
      <c r="F277" s="1">
        <v>2</v>
      </c>
      <c r="G277" s="1">
        <v>7</v>
      </c>
      <c r="H277" s="81">
        <v>0.71399999999999997</v>
      </c>
      <c r="I277" s="1">
        <v>0</v>
      </c>
      <c r="J277" s="1">
        <v>0</v>
      </c>
      <c r="K277" s="27"/>
      <c r="L277" s="1">
        <v>2022</v>
      </c>
    </row>
    <row r="278" spans="1:12" x14ac:dyDescent="0.25">
      <c r="A278" t="s">
        <v>465</v>
      </c>
      <c r="B278" t="s">
        <v>466</v>
      </c>
      <c r="C278" t="s">
        <v>475</v>
      </c>
      <c r="D278" s="1">
        <v>0</v>
      </c>
      <c r="E278" s="1">
        <v>0</v>
      </c>
      <c r="F278" s="1">
        <v>0</v>
      </c>
      <c r="G278" s="1">
        <v>0</v>
      </c>
      <c r="H278" s="81">
        <v>0</v>
      </c>
      <c r="I278" s="1">
        <v>0</v>
      </c>
      <c r="J278" s="1">
        <v>0</v>
      </c>
      <c r="K278" s="27"/>
      <c r="L278" s="1">
        <v>2022</v>
      </c>
    </row>
    <row r="279" spans="1:12" x14ac:dyDescent="0.25">
      <c r="A279" t="s">
        <v>403</v>
      </c>
      <c r="B279" t="s">
        <v>176</v>
      </c>
      <c r="C279" t="s">
        <v>417</v>
      </c>
      <c r="D279" s="1">
        <v>2</v>
      </c>
      <c r="E279" s="1">
        <v>52</v>
      </c>
      <c r="F279" s="1">
        <v>1</v>
      </c>
      <c r="G279" s="1">
        <v>55</v>
      </c>
      <c r="H279" s="81">
        <v>0.98199999999999998</v>
      </c>
      <c r="I279" s="1">
        <v>1</v>
      </c>
      <c r="J279" s="1">
        <v>8</v>
      </c>
      <c r="K279" s="27">
        <v>0.1111111111111111</v>
      </c>
      <c r="L279" s="1">
        <v>2022</v>
      </c>
    </row>
    <row r="280" spans="1:12" x14ac:dyDescent="0.25">
      <c r="A280" t="s">
        <v>401</v>
      </c>
      <c r="B280" t="s">
        <v>402</v>
      </c>
      <c r="C280" t="s">
        <v>416</v>
      </c>
      <c r="D280" s="1">
        <v>4</v>
      </c>
      <c r="E280" s="1">
        <v>2</v>
      </c>
      <c r="F280" s="1">
        <v>2</v>
      </c>
      <c r="G280" s="1">
        <v>8</v>
      </c>
      <c r="H280" s="81">
        <v>0.75</v>
      </c>
      <c r="I280" s="1">
        <v>0</v>
      </c>
      <c r="J280" s="1">
        <v>0</v>
      </c>
      <c r="K280" s="27"/>
      <c r="L280" s="1">
        <v>2022</v>
      </c>
    </row>
    <row r="281" spans="1:12" x14ac:dyDescent="0.25">
      <c r="A281" t="s">
        <v>467</v>
      </c>
      <c r="B281" t="s">
        <v>468</v>
      </c>
      <c r="C281" t="s">
        <v>476</v>
      </c>
      <c r="D281" s="1">
        <v>0</v>
      </c>
      <c r="E281" s="1">
        <v>24</v>
      </c>
      <c r="F281" s="1">
        <v>0</v>
      </c>
      <c r="G281" s="1">
        <v>24</v>
      </c>
      <c r="H281" s="81">
        <v>1</v>
      </c>
      <c r="I281" s="1">
        <v>0</v>
      </c>
      <c r="J281" s="1">
        <v>0</v>
      </c>
      <c r="K281" s="27"/>
      <c r="L281" s="1">
        <v>2022</v>
      </c>
    </row>
    <row r="282" spans="1:12" x14ac:dyDescent="0.25">
      <c r="A282" t="s">
        <v>463</v>
      </c>
      <c r="B282" t="s">
        <v>440</v>
      </c>
      <c r="C282" t="s">
        <v>473</v>
      </c>
      <c r="D282" s="1">
        <v>3</v>
      </c>
      <c r="E282" s="1">
        <v>2</v>
      </c>
      <c r="F282" s="1">
        <v>1</v>
      </c>
      <c r="G282" s="1">
        <v>6</v>
      </c>
      <c r="H282" s="81">
        <v>0.83299999999999996</v>
      </c>
      <c r="I282" s="1">
        <v>0</v>
      </c>
      <c r="J282" s="1">
        <v>0</v>
      </c>
      <c r="K282" s="27"/>
      <c r="L282" s="1">
        <v>2022</v>
      </c>
    </row>
    <row r="283" spans="1:12" x14ac:dyDescent="0.25">
      <c r="A283" t="s">
        <v>395</v>
      </c>
      <c r="B283" t="s">
        <v>128</v>
      </c>
      <c r="C283" t="s">
        <v>477</v>
      </c>
      <c r="D283" s="1">
        <v>1</v>
      </c>
      <c r="E283" s="1">
        <v>15</v>
      </c>
      <c r="F283" s="1">
        <v>0</v>
      </c>
      <c r="G283" s="1">
        <v>16</v>
      </c>
      <c r="H283" s="81">
        <v>1</v>
      </c>
      <c r="I283" s="1">
        <v>0</v>
      </c>
      <c r="J283" s="1">
        <v>0</v>
      </c>
      <c r="K283" s="27"/>
      <c r="L283" s="1">
        <v>2022</v>
      </c>
    </row>
    <row r="284" spans="1:12" x14ac:dyDescent="0.25">
      <c r="A284" t="s">
        <v>464</v>
      </c>
      <c r="B284" t="s">
        <v>32</v>
      </c>
      <c r="C284" t="s">
        <v>474</v>
      </c>
      <c r="D284" s="1">
        <v>0</v>
      </c>
      <c r="E284" s="1">
        <v>9</v>
      </c>
      <c r="F284" s="1">
        <v>0</v>
      </c>
      <c r="G284" s="1">
        <v>9</v>
      </c>
      <c r="H284" s="81">
        <v>1</v>
      </c>
      <c r="I284" s="1">
        <v>0</v>
      </c>
      <c r="J284" s="1">
        <v>0</v>
      </c>
      <c r="K284" s="27"/>
      <c r="L284" s="1">
        <v>2022</v>
      </c>
    </row>
    <row r="285" spans="1:12" x14ac:dyDescent="0.25">
      <c r="A285" t="s">
        <v>491</v>
      </c>
      <c r="B285" t="s">
        <v>492</v>
      </c>
      <c r="C285" t="s">
        <v>501</v>
      </c>
      <c r="D285" s="1">
        <v>1</v>
      </c>
      <c r="E285" s="1">
        <v>0</v>
      </c>
      <c r="F285" s="1">
        <v>0</v>
      </c>
      <c r="G285" s="1">
        <v>1</v>
      </c>
      <c r="H285" s="81">
        <v>1</v>
      </c>
      <c r="I285" s="1">
        <v>0</v>
      </c>
      <c r="J285" s="1">
        <v>0</v>
      </c>
      <c r="K285" s="27"/>
      <c r="L285" s="1">
        <v>2022</v>
      </c>
    </row>
    <row r="286" spans="1:12" x14ac:dyDescent="0.25">
      <c r="A286" t="s">
        <v>441</v>
      </c>
      <c r="B286" t="s">
        <v>34</v>
      </c>
      <c r="C286" t="s">
        <v>429</v>
      </c>
      <c r="D286" s="1">
        <v>1</v>
      </c>
      <c r="E286" s="1">
        <v>13</v>
      </c>
      <c r="F286" s="1">
        <v>0</v>
      </c>
      <c r="G286" s="1">
        <v>14</v>
      </c>
      <c r="H286" s="81">
        <v>1</v>
      </c>
      <c r="I286" s="1">
        <v>0</v>
      </c>
      <c r="J286" s="1">
        <v>0</v>
      </c>
      <c r="K286" s="27"/>
      <c r="L286" s="1">
        <v>2022</v>
      </c>
    </row>
    <row r="287" spans="1:12" x14ac:dyDescent="0.25">
      <c r="A287" t="s">
        <v>491</v>
      </c>
      <c r="B287" t="s">
        <v>492</v>
      </c>
      <c r="C287" t="s">
        <v>501</v>
      </c>
      <c r="D287" s="1">
        <v>51</v>
      </c>
      <c r="E287" s="1">
        <v>24</v>
      </c>
      <c r="F287" s="1">
        <v>7</v>
      </c>
      <c r="G287" s="1">
        <v>82</v>
      </c>
      <c r="H287" s="1">
        <v>0.91500000000000004</v>
      </c>
      <c r="I287" s="1">
        <v>0</v>
      </c>
      <c r="J287" s="1">
        <v>0</v>
      </c>
      <c r="K287" s="9"/>
    </row>
    <row r="288" spans="1:12" x14ac:dyDescent="0.25">
      <c r="A288" t="s">
        <v>387</v>
      </c>
      <c r="B288" t="s">
        <v>469</v>
      </c>
      <c r="C288" t="s">
        <v>478</v>
      </c>
      <c r="D288" s="1">
        <v>10</v>
      </c>
      <c r="E288" s="1">
        <v>48</v>
      </c>
      <c r="F288" s="1">
        <v>2</v>
      </c>
      <c r="G288" s="1">
        <v>60</v>
      </c>
      <c r="H288" s="1">
        <v>0.96699999999999997</v>
      </c>
      <c r="I288" s="1">
        <v>0</v>
      </c>
      <c r="J288" s="1">
        <v>0</v>
      </c>
      <c r="K288" s="9"/>
    </row>
    <row r="289" spans="1:11" x14ac:dyDescent="0.25">
      <c r="A289" t="s">
        <v>480</v>
      </c>
      <c r="B289" t="s">
        <v>487</v>
      </c>
      <c r="C289" t="s">
        <v>493</v>
      </c>
      <c r="D289" s="1">
        <v>3</v>
      </c>
      <c r="E289" s="1">
        <v>89</v>
      </c>
      <c r="F289" s="1">
        <v>2</v>
      </c>
      <c r="G289" s="1">
        <v>94</v>
      </c>
      <c r="H289" s="1">
        <v>0.97899999999999998</v>
      </c>
      <c r="I289" s="1">
        <v>1</v>
      </c>
      <c r="J289" s="1">
        <v>15</v>
      </c>
      <c r="K289" s="9">
        <f t="shared" ref="K289:K295" si="4">I289/(I289+J289)</f>
        <v>6.25E-2</v>
      </c>
    </row>
    <row r="290" spans="1:11" x14ac:dyDescent="0.25">
      <c r="A290" t="s">
        <v>462</v>
      </c>
      <c r="B290" t="s">
        <v>512</v>
      </c>
      <c r="C290" t="s">
        <v>527</v>
      </c>
      <c r="D290" s="1">
        <v>0</v>
      </c>
      <c r="E290" s="1">
        <v>65</v>
      </c>
      <c r="F290" s="1">
        <v>1</v>
      </c>
      <c r="G290" s="1">
        <v>66</v>
      </c>
      <c r="H290" s="1">
        <v>0.98499999999999999</v>
      </c>
      <c r="I290" s="1">
        <v>0</v>
      </c>
      <c r="J290" s="1">
        <v>0</v>
      </c>
      <c r="K290" s="9"/>
    </row>
    <row r="291" spans="1:11" x14ac:dyDescent="0.25">
      <c r="A291" t="s">
        <v>502</v>
      </c>
      <c r="B291" t="s">
        <v>513</v>
      </c>
      <c r="C291" t="s">
        <v>528</v>
      </c>
      <c r="D291" s="1">
        <v>0</v>
      </c>
      <c r="E291" s="1">
        <v>2</v>
      </c>
      <c r="F291" s="1">
        <v>0</v>
      </c>
      <c r="G291" s="1">
        <v>2</v>
      </c>
      <c r="H291" s="1">
        <v>1</v>
      </c>
      <c r="I291" s="1">
        <v>0</v>
      </c>
      <c r="J291" s="1">
        <v>0</v>
      </c>
      <c r="K291" s="9"/>
    </row>
    <row r="292" spans="1:11" x14ac:dyDescent="0.25">
      <c r="A292" t="s">
        <v>450</v>
      </c>
      <c r="B292" t="s">
        <v>174</v>
      </c>
      <c r="C292" t="s">
        <v>438</v>
      </c>
      <c r="D292" s="1">
        <v>41</v>
      </c>
      <c r="E292" s="1">
        <v>19</v>
      </c>
      <c r="F292" s="1">
        <v>5</v>
      </c>
      <c r="G292" s="1">
        <v>65</v>
      </c>
      <c r="H292" s="1">
        <v>0.92300000000000004</v>
      </c>
      <c r="I292" s="1">
        <v>0</v>
      </c>
      <c r="J292" s="1">
        <v>0</v>
      </c>
      <c r="K292" s="9"/>
    </row>
    <row r="293" spans="1:11" x14ac:dyDescent="0.25">
      <c r="A293" t="s">
        <v>481</v>
      </c>
      <c r="B293" t="s">
        <v>488</v>
      </c>
      <c r="C293" t="s">
        <v>494</v>
      </c>
      <c r="D293" s="1">
        <v>13</v>
      </c>
      <c r="E293" s="1">
        <v>99</v>
      </c>
      <c r="F293" s="1">
        <v>5</v>
      </c>
      <c r="G293" s="1">
        <v>117</v>
      </c>
      <c r="H293" s="1">
        <v>0.95699999999999996</v>
      </c>
      <c r="I293" s="1">
        <v>3</v>
      </c>
      <c r="J293" s="1">
        <v>25</v>
      </c>
      <c r="K293" s="9">
        <f t="shared" si="4"/>
        <v>0.10714285714285714</v>
      </c>
    </row>
    <row r="294" spans="1:11" x14ac:dyDescent="0.25">
      <c r="A294" t="s">
        <v>482</v>
      </c>
      <c r="B294" t="s">
        <v>489</v>
      </c>
      <c r="C294" t="s">
        <v>495</v>
      </c>
      <c r="D294" s="1">
        <v>29</v>
      </c>
      <c r="E294" s="1">
        <v>32</v>
      </c>
      <c r="F294" s="1">
        <v>15</v>
      </c>
      <c r="G294" s="1">
        <v>76</v>
      </c>
      <c r="H294" s="1">
        <v>0.80300000000000005</v>
      </c>
      <c r="I294" s="1">
        <v>0</v>
      </c>
      <c r="J294" s="1">
        <v>0</v>
      </c>
      <c r="K294" s="9"/>
    </row>
    <row r="295" spans="1:11" x14ac:dyDescent="0.25">
      <c r="A295" t="s">
        <v>483</v>
      </c>
      <c r="B295" t="s">
        <v>490</v>
      </c>
      <c r="C295" t="s">
        <v>496</v>
      </c>
      <c r="D295" s="1">
        <v>9</v>
      </c>
      <c r="E295" s="1">
        <v>88</v>
      </c>
      <c r="F295" s="1">
        <v>3</v>
      </c>
      <c r="G295" s="1">
        <v>100</v>
      </c>
      <c r="H295" s="1">
        <v>0.97</v>
      </c>
      <c r="I295" s="1">
        <v>0</v>
      </c>
      <c r="J295" s="1">
        <v>17</v>
      </c>
      <c r="K295" s="9">
        <f t="shared" si="4"/>
        <v>0</v>
      </c>
    </row>
    <row r="296" spans="1:11" x14ac:dyDescent="0.25">
      <c r="A296" t="s">
        <v>503</v>
      </c>
      <c r="B296" t="s">
        <v>514</v>
      </c>
      <c r="C296" t="s">
        <v>529</v>
      </c>
      <c r="D296" s="1">
        <v>27</v>
      </c>
      <c r="E296" s="1">
        <v>15</v>
      </c>
      <c r="F296" s="1">
        <v>3</v>
      </c>
      <c r="G296" s="1">
        <v>45</v>
      </c>
      <c r="H296" s="1">
        <v>0.93300000000000005</v>
      </c>
      <c r="I296" s="1">
        <v>0</v>
      </c>
      <c r="J296" s="1">
        <v>0</v>
      </c>
      <c r="K296" s="9"/>
    </row>
    <row r="297" spans="1:11" x14ac:dyDescent="0.25">
      <c r="A297" t="s">
        <v>504</v>
      </c>
      <c r="B297" t="s">
        <v>515</v>
      </c>
      <c r="C297" t="s">
        <v>530</v>
      </c>
      <c r="D297" s="1">
        <v>55</v>
      </c>
      <c r="E297" s="1">
        <v>32</v>
      </c>
      <c r="F297" s="1">
        <v>15</v>
      </c>
      <c r="G297" s="1">
        <v>102</v>
      </c>
      <c r="H297" s="1">
        <v>0.85299999999999998</v>
      </c>
      <c r="I297" s="1">
        <v>0</v>
      </c>
      <c r="J297" s="1">
        <v>0</v>
      </c>
      <c r="K297" s="9"/>
    </row>
    <row r="298" spans="1:11" x14ac:dyDescent="0.25">
      <c r="A298" t="s">
        <v>505</v>
      </c>
      <c r="B298" t="s">
        <v>516</v>
      </c>
      <c r="C298" t="s">
        <v>531</v>
      </c>
      <c r="D298" s="1">
        <v>42</v>
      </c>
      <c r="E298" s="1">
        <v>21</v>
      </c>
      <c r="F298" s="1">
        <v>7</v>
      </c>
      <c r="G298" s="1">
        <v>70</v>
      </c>
      <c r="H298" s="1">
        <v>0.9</v>
      </c>
      <c r="I298" s="1">
        <v>0</v>
      </c>
      <c r="J298" s="1">
        <v>0</v>
      </c>
      <c r="K298" s="9"/>
    </row>
    <row r="299" spans="1:11" x14ac:dyDescent="0.25">
      <c r="A299" t="s">
        <v>485</v>
      </c>
      <c r="B299" t="s">
        <v>364</v>
      </c>
      <c r="C299" t="s">
        <v>499</v>
      </c>
      <c r="D299" s="1">
        <v>1</v>
      </c>
      <c r="E299" s="1">
        <v>12</v>
      </c>
      <c r="F299" s="1">
        <v>3</v>
      </c>
      <c r="G299" s="1">
        <v>16</v>
      </c>
      <c r="H299" s="1">
        <v>0.81200000000000006</v>
      </c>
      <c r="I299" s="1">
        <v>0</v>
      </c>
      <c r="J299" s="1">
        <v>0</v>
      </c>
      <c r="K299" s="9"/>
    </row>
    <row r="300" spans="1:11" x14ac:dyDescent="0.25">
      <c r="A300" t="s">
        <v>486</v>
      </c>
      <c r="B300" t="s">
        <v>14</v>
      </c>
      <c r="C300" t="s">
        <v>500</v>
      </c>
      <c r="D300" s="1">
        <v>7</v>
      </c>
      <c r="E300" s="1">
        <v>16</v>
      </c>
      <c r="F300" s="1">
        <v>1</v>
      </c>
      <c r="G300" s="1">
        <v>24</v>
      </c>
      <c r="H300" s="1">
        <v>0.95799999999999996</v>
      </c>
      <c r="I300" s="1">
        <v>0</v>
      </c>
      <c r="J300" s="1">
        <v>0</v>
      </c>
      <c r="K300" s="9"/>
    </row>
    <row r="301" spans="1:11" x14ac:dyDescent="0.25">
      <c r="A301" t="s">
        <v>506</v>
      </c>
      <c r="B301" t="s">
        <v>517</v>
      </c>
      <c r="C301" t="s">
        <v>532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9"/>
    </row>
    <row r="302" spans="1:11" x14ac:dyDescent="0.25">
      <c r="A302" t="s">
        <v>507</v>
      </c>
      <c r="B302" t="s">
        <v>518</v>
      </c>
      <c r="C302" t="s">
        <v>533</v>
      </c>
      <c r="D302" s="1">
        <v>13</v>
      </c>
      <c r="E302" s="1">
        <v>157</v>
      </c>
      <c r="F302" s="1">
        <v>5</v>
      </c>
      <c r="G302" s="1">
        <v>175</v>
      </c>
      <c r="H302" s="1">
        <v>0.97099999999999997</v>
      </c>
      <c r="I302" s="1">
        <v>0</v>
      </c>
      <c r="J302" s="1">
        <v>0</v>
      </c>
      <c r="K302" s="9"/>
    </row>
    <row r="303" spans="1:11" x14ac:dyDescent="0.25">
      <c r="A303" t="s">
        <v>508</v>
      </c>
      <c r="B303" t="s">
        <v>519</v>
      </c>
      <c r="C303" t="s">
        <v>534</v>
      </c>
      <c r="D303" s="1">
        <v>1</v>
      </c>
      <c r="E303" s="1">
        <v>4</v>
      </c>
      <c r="F303" s="1">
        <v>0</v>
      </c>
      <c r="G303" s="1">
        <v>5</v>
      </c>
      <c r="H303" s="1">
        <v>1</v>
      </c>
      <c r="I303" s="1">
        <v>0</v>
      </c>
      <c r="J303" s="1">
        <v>0</v>
      </c>
      <c r="K303" s="9"/>
    </row>
    <row r="304" spans="1:11" x14ac:dyDescent="0.25">
      <c r="A304" t="s">
        <v>463</v>
      </c>
      <c r="B304" t="s">
        <v>440</v>
      </c>
      <c r="C304" t="s">
        <v>473</v>
      </c>
      <c r="D304" s="1">
        <v>8</v>
      </c>
      <c r="E304" s="1">
        <v>1</v>
      </c>
      <c r="F304" s="1">
        <v>0</v>
      </c>
      <c r="G304" s="1">
        <v>9</v>
      </c>
      <c r="H304" s="1">
        <v>1</v>
      </c>
      <c r="I304" s="1">
        <v>0</v>
      </c>
      <c r="J304" s="1">
        <v>0</v>
      </c>
      <c r="K304" s="9"/>
    </row>
    <row r="305" spans="1:11" x14ac:dyDescent="0.25">
      <c r="A305" t="s">
        <v>526</v>
      </c>
      <c r="B305" t="s">
        <v>520</v>
      </c>
      <c r="C305" t="s">
        <v>535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9"/>
    </row>
    <row r="306" spans="1:11" x14ac:dyDescent="0.25">
      <c r="A306" t="s">
        <v>509</v>
      </c>
      <c r="B306" t="s">
        <v>521</v>
      </c>
      <c r="C306" t="s">
        <v>536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9"/>
    </row>
    <row r="307" spans="1:11" x14ac:dyDescent="0.25">
      <c r="A307" t="s">
        <v>510</v>
      </c>
      <c r="B307" t="s">
        <v>522</v>
      </c>
      <c r="C307" t="s">
        <v>537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9"/>
    </row>
    <row r="308" spans="1:11" x14ac:dyDescent="0.25">
      <c r="A308" t="s">
        <v>441</v>
      </c>
      <c r="B308" t="s">
        <v>42</v>
      </c>
      <c r="C308" t="s">
        <v>498</v>
      </c>
      <c r="D308" s="1">
        <v>11</v>
      </c>
      <c r="E308" s="1">
        <v>117</v>
      </c>
      <c r="F308" s="1">
        <v>8</v>
      </c>
      <c r="G308" s="1">
        <v>136</v>
      </c>
      <c r="H308" s="1">
        <v>0.94099999999999995</v>
      </c>
      <c r="I308" s="1">
        <v>0</v>
      </c>
      <c r="J308" s="1">
        <v>0</v>
      </c>
      <c r="K308" s="9"/>
    </row>
    <row r="309" spans="1:11" x14ac:dyDescent="0.25">
      <c r="A309" t="s">
        <v>511</v>
      </c>
      <c r="B309" t="s">
        <v>523</v>
      </c>
      <c r="C309" t="s">
        <v>538</v>
      </c>
      <c r="D309" s="1">
        <v>6</v>
      </c>
      <c r="E309" s="1">
        <v>0</v>
      </c>
      <c r="F309" s="1">
        <v>2</v>
      </c>
      <c r="G309" s="1">
        <v>8</v>
      </c>
      <c r="H309" s="1">
        <v>0.75</v>
      </c>
      <c r="I309" s="1">
        <v>0</v>
      </c>
      <c r="J309" s="1">
        <v>0</v>
      </c>
      <c r="K309" s="9"/>
    </row>
    <row r="310" spans="1:11" x14ac:dyDescent="0.25">
      <c r="A310" t="s">
        <v>491</v>
      </c>
      <c r="B310" t="s">
        <v>492</v>
      </c>
      <c r="C310" t="s">
        <v>501</v>
      </c>
      <c r="D310" s="1">
        <v>71</v>
      </c>
      <c r="E310" s="1">
        <v>35</v>
      </c>
      <c r="F310" s="1">
        <v>3</v>
      </c>
      <c r="G310" s="1">
        <v>109</v>
      </c>
      <c r="H310" s="1">
        <v>0.97199999999999998</v>
      </c>
      <c r="I310" s="1">
        <v>0</v>
      </c>
      <c r="J310" s="1">
        <v>0</v>
      </c>
      <c r="K310" s="9"/>
    </row>
    <row r="311" spans="1:11" x14ac:dyDescent="0.25">
      <c r="A311" t="s">
        <v>387</v>
      </c>
      <c r="B311" t="s">
        <v>469</v>
      </c>
      <c r="C311" t="s">
        <v>478</v>
      </c>
      <c r="D311" s="1">
        <v>7</v>
      </c>
      <c r="E311" s="1">
        <v>43</v>
      </c>
      <c r="F311" s="1">
        <v>1</v>
      </c>
      <c r="G311" s="1">
        <v>51</v>
      </c>
      <c r="H311" s="1">
        <v>0.98</v>
      </c>
      <c r="I311" s="1">
        <v>0</v>
      </c>
      <c r="J311" s="1">
        <v>0</v>
      </c>
      <c r="K311" s="9"/>
    </row>
    <row r="312" spans="1:11" x14ac:dyDescent="0.25">
      <c r="A312" t="s">
        <v>397</v>
      </c>
      <c r="B312" t="s">
        <v>463</v>
      </c>
      <c r="C312" t="s">
        <v>556</v>
      </c>
      <c r="D312" s="1">
        <v>39</v>
      </c>
      <c r="E312" s="1">
        <v>41</v>
      </c>
      <c r="F312" s="1">
        <v>6</v>
      </c>
      <c r="G312" s="1">
        <v>86</v>
      </c>
      <c r="H312" s="1">
        <v>0.93</v>
      </c>
      <c r="I312" s="1">
        <v>0</v>
      </c>
      <c r="J312" s="1">
        <v>0</v>
      </c>
      <c r="K312" s="9"/>
    </row>
    <row r="313" spans="1:11" x14ac:dyDescent="0.25">
      <c r="A313" t="s">
        <v>541</v>
      </c>
      <c r="B313" t="s">
        <v>549</v>
      </c>
      <c r="C313" t="s">
        <v>557</v>
      </c>
      <c r="D313" s="1">
        <v>4</v>
      </c>
      <c r="E313" s="1">
        <v>0</v>
      </c>
      <c r="F313" s="1">
        <v>0</v>
      </c>
      <c r="G313" s="1">
        <v>4</v>
      </c>
      <c r="H313" s="1">
        <v>1</v>
      </c>
      <c r="I313" s="1">
        <v>0</v>
      </c>
      <c r="J313" s="1">
        <v>0</v>
      </c>
      <c r="K313" s="9"/>
    </row>
    <row r="314" spans="1:11" x14ac:dyDescent="0.25">
      <c r="A314" t="s">
        <v>462</v>
      </c>
      <c r="B314" t="s">
        <v>512</v>
      </c>
      <c r="C314" t="s">
        <v>527</v>
      </c>
      <c r="D314" s="1">
        <v>2</v>
      </c>
      <c r="E314" s="1">
        <v>49</v>
      </c>
      <c r="F314" s="1">
        <v>2</v>
      </c>
      <c r="G314" s="1">
        <v>53</v>
      </c>
      <c r="H314" s="1">
        <v>0.96199999999999997</v>
      </c>
      <c r="I314" s="1">
        <v>0</v>
      </c>
      <c r="J314" s="1">
        <v>0</v>
      </c>
      <c r="K314" s="9"/>
    </row>
    <row r="315" spans="1:11" x14ac:dyDescent="0.25">
      <c r="A315" t="s">
        <v>508</v>
      </c>
      <c r="B315" t="s">
        <v>519</v>
      </c>
      <c r="C315" t="s">
        <v>534</v>
      </c>
      <c r="D315" s="1">
        <v>21</v>
      </c>
      <c r="E315" s="1">
        <v>188</v>
      </c>
      <c r="F315" s="1">
        <v>1</v>
      </c>
      <c r="G315" s="1">
        <v>210</v>
      </c>
      <c r="H315" s="1">
        <v>0.995</v>
      </c>
      <c r="I315" s="1">
        <v>4</v>
      </c>
      <c r="J315" s="1">
        <v>25</v>
      </c>
      <c r="K315" s="9">
        <f t="shared" ref="K315:K327" si="5">I315/(I315+J315)</f>
        <v>0.13793103448275862</v>
      </c>
    </row>
    <row r="316" spans="1:11" x14ac:dyDescent="0.25">
      <c r="A316" t="s">
        <v>504</v>
      </c>
      <c r="B316" t="s">
        <v>515</v>
      </c>
      <c r="C316" t="s">
        <v>530</v>
      </c>
      <c r="D316" s="1">
        <v>53</v>
      </c>
      <c r="E316" s="1">
        <v>19</v>
      </c>
      <c r="F316" s="1">
        <v>10</v>
      </c>
      <c r="G316" s="1">
        <v>82</v>
      </c>
      <c r="H316" s="1">
        <v>0.878</v>
      </c>
      <c r="I316" s="1">
        <v>0</v>
      </c>
      <c r="J316" s="1">
        <v>0</v>
      </c>
      <c r="K316" s="9"/>
    </row>
    <row r="317" spans="1:11" x14ac:dyDescent="0.25">
      <c r="A317" t="s">
        <v>506</v>
      </c>
      <c r="B317" t="s">
        <v>517</v>
      </c>
      <c r="C317" t="s">
        <v>532</v>
      </c>
      <c r="D317" s="1">
        <v>5</v>
      </c>
      <c r="E317" s="1">
        <v>1</v>
      </c>
      <c r="F317" s="1">
        <v>0</v>
      </c>
      <c r="G317" s="1">
        <v>6</v>
      </c>
      <c r="H317" s="1">
        <v>1</v>
      </c>
      <c r="I317" s="1">
        <v>0</v>
      </c>
      <c r="J317" s="1">
        <v>0</v>
      </c>
      <c r="K317" s="9"/>
    </row>
    <row r="318" spans="1:11" x14ac:dyDescent="0.25">
      <c r="A318" t="s">
        <v>483</v>
      </c>
      <c r="B318" t="s">
        <v>490</v>
      </c>
      <c r="C318" t="s">
        <v>496</v>
      </c>
      <c r="D318" s="1">
        <v>15</v>
      </c>
      <c r="E318" s="1">
        <v>95</v>
      </c>
      <c r="F318" s="1">
        <v>4</v>
      </c>
      <c r="G318" s="1">
        <v>114</v>
      </c>
      <c r="H318" s="1">
        <v>0.96499999999999997</v>
      </c>
      <c r="I318" s="1">
        <v>2</v>
      </c>
      <c r="J318" s="1">
        <v>10</v>
      </c>
      <c r="K318" s="9">
        <f t="shared" si="5"/>
        <v>0.16666666666666666</v>
      </c>
    </row>
    <row r="319" spans="1:11" x14ac:dyDescent="0.25">
      <c r="A319" t="s">
        <v>484</v>
      </c>
      <c r="B319" t="s">
        <v>489</v>
      </c>
      <c r="C319" t="s">
        <v>497</v>
      </c>
      <c r="D319" s="1">
        <v>6</v>
      </c>
      <c r="E319" s="1">
        <v>6</v>
      </c>
      <c r="F319" s="1">
        <v>3</v>
      </c>
      <c r="G319" s="1">
        <v>15</v>
      </c>
      <c r="H319" s="1">
        <v>0.8</v>
      </c>
      <c r="I319" s="1">
        <v>0</v>
      </c>
      <c r="J319" s="1">
        <v>0</v>
      </c>
      <c r="K319" s="9"/>
    </row>
    <row r="320" spans="1:11" x14ac:dyDescent="0.25">
      <c r="A320" t="s">
        <v>503</v>
      </c>
      <c r="B320" t="s">
        <v>514</v>
      </c>
      <c r="C320" t="s">
        <v>529</v>
      </c>
      <c r="D320" s="1">
        <v>12</v>
      </c>
      <c r="E320" s="1">
        <v>33</v>
      </c>
      <c r="F320" s="1">
        <v>4</v>
      </c>
      <c r="G320" s="1">
        <v>49</v>
      </c>
      <c r="H320" s="1">
        <v>0.91800000000000004</v>
      </c>
      <c r="I320" s="1">
        <v>0</v>
      </c>
      <c r="J320" s="1">
        <v>0</v>
      </c>
      <c r="K320" s="9"/>
    </row>
    <row r="321" spans="1:11" x14ac:dyDescent="0.25">
      <c r="A321" t="s">
        <v>542</v>
      </c>
      <c r="B321" t="s">
        <v>489</v>
      </c>
      <c r="C321" t="s">
        <v>558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9"/>
    </row>
    <row r="322" spans="1:11" x14ac:dyDescent="0.25">
      <c r="A322" t="s">
        <v>543</v>
      </c>
      <c r="B322" t="s">
        <v>550</v>
      </c>
      <c r="C322" t="s">
        <v>559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9"/>
    </row>
    <row r="323" spans="1:11" x14ac:dyDescent="0.25">
      <c r="A323" t="s">
        <v>505</v>
      </c>
      <c r="B323" t="s">
        <v>516</v>
      </c>
      <c r="C323" t="s">
        <v>531</v>
      </c>
      <c r="D323" s="1">
        <v>89</v>
      </c>
      <c r="E323" s="1">
        <v>41</v>
      </c>
      <c r="F323" s="1">
        <v>8</v>
      </c>
      <c r="G323" s="1">
        <v>138</v>
      </c>
      <c r="H323" s="1">
        <v>0.94199999999999995</v>
      </c>
      <c r="I323" s="1">
        <v>0</v>
      </c>
      <c r="J323" s="1">
        <v>0</v>
      </c>
      <c r="K323" s="9"/>
    </row>
    <row r="324" spans="1:11" x14ac:dyDescent="0.25">
      <c r="A324" t="s">
        <v>544</v>
      </c>
      <c r="B324" t="s">
        <v>551</v>
      </c>
      <c r="C324" t="s">
        <v>560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9"/>
    </row>
    <row r="325" spans="1:11" x14ac:dyDescent="0.25">
      <c r="A325" t="s">
        <v>486</v>
      </c>
      <c r="B325" t="s">
        <v>14</v>
      </c>
      <c r="C325" t="s">
        <v>500</v>
      </c>
      <c r="D325" s="1">
        <v>2</v>
      </c>
      <c r="E325" s="1">
        <v>1</v>
      </c>
      <c r="F325" s="1">
        <v>0</v>
      </c>
      <c r="G325" s="1">
        <v>3</v>
      </c>
      <c r="H325" s="1">
        <v>1</v>
      </c>
      <c r="I325" s="1">
        <v>0</v>
      </c>
      <c r="J325" s="1">
        <v>0</v>
      </c>
      <c r="K325" s="9"/>
    </row>
    <row r="326" spans="1:11" x14ac:dyDescent="0.25">
      <c r="A326" t="s">
        <v>545</v>
      </c>
      <c r="B326" t="s">
        <v>552</v>
      </c>
      <c r="C326" t="s">
        <v>561</v>
      </c>
      <c r="D326" s="1">
        <v>0</v>
      </c>
      <c r="E326" s="1">
        <v>39</v>
      </c>
      <c r="F326" s="1">
        <v>0</v>
      </c>
      <c r="G326" s="1">
        <v>39</v>
      </c>
      <c r="H326" s="1">
        <v>1</v>
      </c>
      <c r="I326" s="1">
        <v>0</v>
      </c>
      <c r="J326" s="1">
        <v>3</v>
      </c>
      <c r="K326" s="9">
        <f t="shared" si="5"/>
        <v>0</v>
      </c>
    </row>
    <row r="327" spans="1:11" x14ac:dyDescent="0.25">
      <c r="A327" t="s">
        <v>507</v>
      </c>
      <c r="B327" t="s">
        <v>518</v>
      </c>
      <c r="C327" t="s">
        <v>533</v>
      </c>
      <c r="D327" s="1">
        <v>19</v>
      </c>
      <c r="E327" s="1">
        <v>257</v>
      </c>
      <c r="F327" s="1">
        <v>7</v>
      </c>
      <c r="G327" s="1">
        <v>283</v>
      </c>
      <c r="H327" s="1">
        <v>0.97499999999999998</v>
      </c>
      <c r="I327" s="1">
        <v>1</v>
      </c>
      <c r="J327" s="1">
        <v>0</v>
      </c>
      <c r="K327" s="9">
        <f t="shared" si="5"/>
        <v>1</v>
      </c>
    </row>
    <row r="328" spans="1:11" x14ac:dyDescent="0.25">
      <c r="A328" t="s">
        <v>546</v>
      </c>
      <c r="B328" t="s">
        <v>10</v>
      </c>
      <c r="C328" t="s">
        <v>562</v>
      </c>
      <c r="D328" s="1">
        <v>0</v>
      </c>
      <c r="E328" s="1">
        <v>11</v>
      </c>
      <c r="F328" s="1">
        <v>0</v>
      </c>
      <c r="G328" s="1">
        <v>11</v>
      </c>
      <c r="H328" s="1">
        <v>1</v>
      </c>
      <c r="I328" s="1">
        <v>0</v>
      </c>
      <c r="J328" s="1">
        <v>0</v>
      </c>
      <c r="K328" s="9"/>
    </row>
    <row r="329" spans="1:11" x14ac:dyDescent="0.25">
      <c r="A329" t="s">
        <v>547</v>
      </c>
      <c r="B329" t="s">
        <v>553</v>
      </c>
      <c r="C329" t="s">
        <v>563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9"/>
    </row>
    <row r="330" spans="1:11" x14ac:dyDescent="0.25">
      <c r="A330" t="s">
        <v>541</v>
      </c>
      <c r="B330" t="s">
        <v>366</v>
      </c>
      <c r="C330" t="s">
        <v>564</v>
      </c>
      <c r="D330" s="1">
        <v>1</v>
      </c>
      <c r="E330" s="1">
        <v>0</v>
      </c>
      <c r="F330" s="1">
        <v>0</v>
      </c>
      <c r="G330" s="1">
        <v>1</v>
      </c>
      <c r="H330" s="1">
        <v>1</v>
      </c>
      <c r="I330" s="1">
        <v>0</v>
      </c>
      <c r="J330" s="1">
        <v>0</v>
      </c>
      <c r="K330" s="9"/>
    </row>
    <row r="331" spans="1:11" x14ac:dyDescent="0.25">
      <c r="A331" t="s">
        <v>491</v>
      </c>
      <c r="B331" t="s">
        <v>554</v>
      </c>
      <c r="C331" t="s">
        <v>565</v>
      </c>
      <c r="D331" s="1">
        <v>1</v>
      </c>
      <c r="E331" s="1">
        <v>1</v>
      </c>
      <c r="F331" s="1">
        <v>0</v>
      </c>
      <c r="G331" s="1">
        <v>2</v>
      </c>
      <c r="H331" s="1">
        <v>1</v>
      </c>
      <c r="I331" s="1">
        <v>0</v>
      </c>
      <c r="J331" s="1">
        <v>0</v>
      </c>
      <c r="K331" s="9"/>
    </row>
    <row r="332" spans="1:11" x14ac:dyDescent="0.25">
      <c r="A332" t="s">
        <v>548</v>
      </c>
      <c r="B332" t="s">
        <v>555</v>
      </c>
      <c r="C332" t="s">
        <v>566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9"/>
    </row>
    <row r="333" spans="1:11" x14ac:dyDescent="0.25">
      <c r="A333" t="s">
        <v>511</v>
      </c>
      <c r="B333" t="s">
        <v>523</v>
      </c>
      <c r="C333" t="s">
        <v>538</v>
      </c>
      <c r="D333" s="1">
        <v>8</v>
      </c>
      <c r="E333" s="1">
        <v>1</v>
      </c>
      <c r="F333" s="1">
        <v>0</v>
      </c>
      <c r="G333" s="1">
        <v>9</v>
      </c>
      <c r="H333" s="1">
        <v>1</v>
      </c>
      <c r="I333" s="1">
        <v>0</v>
      </c>
      <c r="J333" s="1">
        <v>0</v>
      </c>
      <c r="K333" s="9"/>
    </row>
    <row r="334" spans="1:11" x14ac:dyDescent="0.25">
      <c r="A334" t="s">
        <v>542</v>
      </c>
      <c r="B334" t="s">
        <v>489</v>
      </c>
      <c r="C334" t="s">
        <v>558</v>
      </c>
      <c r="D334">
        <v>0</v>
      </c>
      <c r="E334">
        <v>38</v>
      </c>
      <c r="F334">
        <v>0</v>
      </c>
      <c r="G334">
        <v>38</v>
      </c>
      <c r="H334" s="72">
        <v>1</v>
      </c>
      <c r="I334" s="26">
        <v>0</v>
      </c>
      <c r="J334" s="26">
        <v>0</v>
      </c>
      <c r="K334" s="9"/>
    </row>
    <row r="335" spans="1:11" x14ac:dyDescent="0.25">
      <c r="A335" t="s">
        <v>491</v>
      </c>
      <c r="B335" t="s">
        <v>554</v>
      </c>
      <c r="C335" t="s">
        <v>565</v>
      </c>
      <c r="D335">
        <v>19</v>
      </c>
      <c r="E335">
        <v>4</v>
      </c>
      <c r="F335">
        <v>2</v>
      </c>
      <c r="G335">
        <v>25</v>
      </c>
      <c r="H335" s="72">
        <v>0.92</v>
      </c>
      <c r="I335" s="26">
        <v>0</v>
      </c>
      <c r="J335" s="26">
        <v>0</v>
      </c>
      <c r="K335" s="9"/>
    </row>
    <row r="336" spans="1:11" x14ac:dyDescent="0.25">
      <c r="A336" t="s">
        <v>397</v>
      </c>
      <c r="B336" t="s">
        <v>463</v>
      </c>
      <c r="C336" t="s">
        <v>556</v>
      </c>
      <c r="D336">
        <v>86</v>
      </c>
      <c r="E336">
        <v>58</v>
      </c>
      <c r="F336">
        <v>10</v>
      </c>
      <c r="G336">
        <v>154</v>
      </c>
      <c r="H336" s="72">
        <v>0.93500000000000005</v>
      </c>
      <c r="I336" s="26">
        <v>0</v>
      </c>
      <c r="J336" s="26">
        <v>0</v>
      </c>
      <c r="K336" s="9"/>
    </row>
    <row r="337" spans="1:11" x14ac:dyDescent="0.25">
      <c r="A337" t="s">
        <v>541</v>
      </c>
      <c r="B337" t="s">
        <v>549</v>
      </c>
      <c r="C337" t="s">
        <v>557</v>
      </c>
      <c r="D337">
        <v>16</v>
      </c>
      <c r="E337">
        <v>11</v>
      </c>
      <c r="F337">
        <v>0</v>
      </c>
      <c r="G337">
        <v>27</v>
      </c>
      <c r="H337" s="72">
        <v>1</v>
      </c>
      <c r="I337" s="26">
        <v>0</v>
      </c>
      <c r="J337" s="26">
        <v>0</v>
      </c>
      <c r="K337" s="9"/>
    </row>
    <row r="338" spans="1:11" x14ac:dyDescent="0.25">
      <c r="A338" t="s">
        <v>572</v>
      </c>
      <c r="B338" t="s">
        <v>600</v>
      </c>
      <c r="C338" t="s">
        <v>615</v>
      </c>
      <c r="D338">
        <v>17</v>
      </c>
      <c r="E338">
        <v>4</v>
      </c>
      <c r="F338">
        <v>0</v>
      </c>
      <c r="G338">
        <v>21</v>
      </c>
      <c r="H338" s="72">
        <v>1</v>
      </c>
      <c r="I338" s="26">
        <v>0</v>
      </c>
      <c r="J338" s="26">
        <v>0</v>
      </c>
      <c r="K338" s="9"/>
    </row>
    <row r="339" spans="1:11" x14ac:dyDescent="0.25">
      <c r="A339" t="s">
        <v>547</v>
      </c>
      <c r="B339" t="s">
        <v>553</v>
      </c>
      <c r="C339" t="s">
        <v>563</v>
      </c>
      <c r="D339">
        <v>1</v>
      </c>
      <c r="E339">
        <v>45</v>
      </c>
      <c r="F339">
        <v>1</v>
      </c>
      <c r="G339">
        <v>47</v>
      </c>
      <c r="H339" s="72">
        <v>0.97899999999999998</v>
      </c>
      <c r="I339" s="26">
        <v>0</v>
      </c>
      <c r="J339" s="26">
        <v>0</v>
      </c>
      <c r="K339" s="9"/>
    </row>
    <row r="340" spans="1:11" x14ac:dyDescent="0.25">
      <c r="A340" t="s">
        <v>548</v>
      </c>
      <c r="B340" t="s">
        <v>575</v>
      </c>
      <c r="C340" t="s">
        <v>566</v>
      </c>
      <c r="D340">
        <v>2</v>
      </c>
      <c r="E340">
        <v>16</v>
      </c>
      <c r="F340">
        <v>1</v>
      </c>
      <c r="G340">
        <v>19</v>
      </c>
      <c r="H340" s="72">
        <v>0.94699999999999995</v>
      </c>
      <c r="I340" s="26">
        <v>0</v>
      </c>
      <c r="J340" s="26">
        <v>0</v>
      </c>
      <c r="K340" s="9"/>
    </row>
    <row r="341" spans="1:11" x14ac:dyDescent="0.25">
      <c r="A341" t="s">
        <v>504</v>
      </c>
      <c r="B341" t="s">
        <v>515</v>
      </c>
      <c r="C341" t="s">
        <v>530</v>
      </c>
      <c r="D341">
        <v>60</v>
      </c>
      <c r="E341">
        <v>15</v>
      </c>
      <c r="F341">
        <v>13</v>
      </c>
      <c r="G341">
        <v>88</v>
      </c>
      <c r="H341" s="72">
        <v>0.85199999999999998</v>
      </c>
      <c r="I341" s="26">
        <v>0</v>
      </c>
      <c r="J341" s="26">
        <v>0</v>
      </c>
      <c r="K341" s="9"/>
    </row>
    <row r="342" spans="1:11" x14ac:dyDescent="0.25">
      <c r="A342" t="s">
        <v>578</v>
      </c>
      <c r="B342" t="s">
        <v>602</v>
      </c>
      <c r="C342" t="s">
        <v>617</v>
      </c>
      <c r="D342">
        <v>6</v>
      </c>
      <c r="E342">
        <v>3</v>
      </c>
      <c r="F342">
        <v>0</v>
      </c>
      <c r="G342">
        <v>9</v>
      </c>
      <c r="H342" s="72">
        <v>1</v>
      </c>
      <c r="I342" s="26">
        <v>0</v>
      </c>
      <c r="J342" s="26">
        <v>0</v>
      </c>
      <c r="K342" s="9"/>
    </row>
    <row r="343" spans="1:11" x14ac:dyDescent="0.25">
      <c r="A343" t="s">
        <v>544</v>
      </c>
      <c r="B343" t="s">
        <v>551</v>
      </c>
      <c r="C343" t="s">
        <v>560</v>
      </c>
      <c r="D343">
        <v>0</v>
      </c>
      <c r="E343">
        <v>43</v>
      </c>
      <c r="F343">
        <v>0</v>
      </c>
      <c r="G343">
        <v>43</v>
      </c>
      <c r="H343" s="72">
        <v>1</v>
      </c>
      <c r="I343" s="26">
        <v>0</v>
      </c>
      <c r="J343" s="26">
        <v>0</v>
      </c>
      <c r="K343" s="9"/>
    </row>
    <row r="344" spans="1:11" x14ac:dyDescent="0.25">
      <c r="A344" t="s">
        <v>581</v>
      </c>
      <c r="B344" t="s">
        <v>521</v>
      </c>
      <c r="C344" t="s">
        <v>606</v>
      </c>
      <c r="D344">
        <v>11</v>
      </c>
      <c r="E344">
        <v>124</v>
      </c>
      <c r="F344">
        <v>2</v>
      </c>
      <c r="G344">
        <v>137</v>
      </c>
      <c r="H344" s="72">
        <v>0.98499999999999999</v>
      </c>
      <c r="I344" s="26">
        <v>2</v>
      </c>
      <c r="J344" s="26">
        <v>11</v>
      </c>
      <c r="K344" s="9">
        <f t="shared" ref="K344:K348" si="6">I344/(I344+J344)</f>
        <v>0.15384615384615385</v>
      </c>
    </row>
    <row r="345" spans="1:11" x14ac:dyDescent="0.25">
      <c r="A345" t="s">
        <v>583</v>
      </c>
      <c r="B345" t="s">
        <v>604</v>
      </c>
      <c r="C345" t="s">
        <v>618</v>
      </c>
      <c r="D345">
        <v>2</v>
      </c>
      <c r="E345">
        <v>0</v>
      </c>
      <c r="F345">
        <v>0</v>
      </c>
      <c r="G345">
        <v>2</v>
      </c>
      <c r="H345" s="72">
        <v>1</v>
      </c>
      <c r="I345" s="26">
        <v>0</v>
      </c>
      <c r="J345" s="26">
        <v>0</v>
      </c>
      <c r="K345" s="9"/>
    </row>
    <row r="346" spans="1:11" x14ac:dyDescent="0.25">
      <c r="A346" t="s">
        <v>505</v>
      </c>
      <c r="B346" t="s">
        <v>516</v>
      </c>
      <c r="C346" t="s">
        <v>531</v>
      </c>
      <c r="D346">
        <v>86</v>
      </c>
      <c r="E346">
        <v>27</v>
      </c>
      <c r="F346">
        <v>15</v>
      </c>
      <c r="G346">
        <v>128</v>
      </c>
      <c r="H346" s="72">
        <v>0.88300000000000001</v>
      </c>
      <c r="I346" s="26">
        <v>0</v>
      </c>
      <c r="J346" s="26">
        <v>0</v>
      </c>
      <c r="K346" s="9"/>
    </row>
    <row r="347" spans="1:11" x14ac:dyDescent="0.25">
      <c r="A347" t="s">
        <v>483</v>
      </c>
      <c r="B347" t="s">
        <v>490</v>
      </c>
      <c r="C347" t="s">
        <v>496</v>
      </c>
      <c r="D347">
        <v>6</v>
      </c>
      <c r="E347">
        <v>135</v>
      </c>
      <c r="F347">
        <v>3</v>
      </c>
      <c r="G347">
        <v>144</v>
      </c>
      <c r="H347" s="72">
        <v>0.97899999999999998</v>
      </c>
      <c r="I347" s="26">
        <v>1</v>
      </c>
      <c r="J347" s="26">
        <v>16</v>
      </c>
      <c r="K347" s="9">
        <f t="shared" si="6"/>
        <v>5.8823529411764705E-2</v>
      </c>
    </row>
    <row r="348" spans="1:11" x14ac:dyDescent="0.25">
      <c r="A348" t="s">
        <v>507</v>
      </c>
      <c r="B348" t="s">
        <v>605</v>
      </c>
      <c r="C348" t="s">
        <v>533</v>
      </c>
      <c r="D348">
        <v>23</v>
      </c>
      <c r="E348">
        <v>243</v>
      </c>
      <c r="F348">
        <v>9</v>
      </c>
      <c r="G348">
        <v>275</v>
      </c>
      <c r="H348" s="72">
        <v>0.96699999999999997</v>
      </c>
      <c r="I348" s="26">
        <v>1</v>
      </c>
      <c r="J348" s="26">
        <v>0</v>
      </c>
      <c r="K348" s="9">
        <f t="shared" si="6"/>
        <v>1</v>
      </c>
    </row>
    <row r="349" spans="1:11" x14ac:dyDescent="0.25">
      <c r="A349" t="s">
        <v>546</v>
      </c>
      <c r="B349" t="s">
        <v>10</v>
      </c>
      <c r="C349" t="s">
        <v>562</v>
      </c>
      <c r="D349">
        <v>3</v>
      </c>
      <c r="E349">
        <v>57</v>
      </c>
      <c r="F349">
        <v>2</v>
      </c>
      <c r="G349">
        <v>62</v>
      </c>
      <c r="H349" s="72">
        <v>0.96799999999999997</v>
      </c>
      <c r="I349" s="26">
        <v>0</v>
      </c>
      <c r="J349" s="26">
        <v>0</v>
      </c>
      <c r="K349" s="9"/>
    </row>
    <row r="350" spans="1:11" x14ac:dyDescent="0.25">
      <c r="A350" t="s">
        <v>590</v>
      </c>
      <c r="B350" t="s">
        <v>589</v>
      </c>
      <c r="C350" t="s">
        <v>608</v>
      </c>
      <c r="D350">
        <v>0</v>
      </c>
      <c r="E350">
        <v>2</v>
      </c>
      <c r="F350">
        <v>0</v>
      </c>
      <c r="G350">
        <v>2</v>
      </c>
      <c r="H350" s="72">
        <v>1</v>
      </c>
      <c r="I350" s="26">
        <v>0</v>
      </c>
      <c r="J350" s="26">
        <v>0</v>
      </c>
      <c r="K350" s="9"/>
    </row>
    <row r="351" spans="1:11" x14ac:dyDescent="0.25">
      <c r="A351" t="s">
        <v>541</v>
      </c>
      <c r="B351" t="s">
        <v>366</v>
      </c>
      <c r="C351" t="s">
        <v>564</v>
      </c>
      <c r="D351">
        <v>7</v>
      </c>
      <c r="E351">
        <v>1</v>
      </c>
      <c r="F351">
        <v>2</v>
      </c>
      <c r="G351">
        <v>10</v>
      </c>
      <c r="H351" s="72">
        <v>0.8</v>
      </c>
      <c r="I351" s="26">
        <v>0</v>
      </c>
      <c r="J351" s="26">
        <v>0</v>
      </c>
      <c r="K351" s="9"/>
    </row>
    <row r="352" spans="1:11" x14ac:dyDescent="0.25">
      <c r="A352" t="s">
        <v>481</v>
      </c>
      <c r="B352" t="s">
        <v>593</v>
      </c>
      <c r="C352" t="s">
        <v>609</v>
      </c>
      <c r="D352">
        <v>0</v>
      </c>
      <c r="E352">
        <v>2</v>
      </c>
      <c r="F352">
        <v>0</v>
      </c>
      <c r="G352">
        <v>2</v>
      </c>
      <c r="H352" s="72">
        <v>1</v>
      </c>
      <c r="I352" s="26">
        <v>0</v>
      </c>
      <c r="J352" s="26">
        <v>0</v>
      </c>
      <c r="K352" s="9"/>
    </row>
    <row r="353" spans="1:11" x14ac:dyDescent="0.25">
      <c r="A353" t="s">
        <v>596</v>
      </c>
      <c r="B353" t="s">
        <v>595</v>
      </c>
      <c r="C353" t="s">
        <v>612</v>
      </c>
      <c r="D353">
        <v>1</v>
      </c>
      <c r="E353">
        <v>1</v>
      </c>
      <c r="F353">
        <v>0</v>
      </c>
      <c r="G353">
        <v>2</v>
      </c>
      <c r="H353" s="72">
        <v>1</v>
      </c>
      <c r="I353" s="26">
        <v>0</v>
      </c>
      <c r="J353" s="26">
        <v>0</v>
      </c>
      <c r="K353" s="9"/>
    </row>
  </sheetData>
  <autoFilter ref="A1:L353" xr:uid="{00000000-0001-0000-1400-000000000000}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S100"/>
  <sheetViews>
    <sheetView workbookViewId="0">
      <selection sqref="A1:A3"/>
    </sheetView>
  </sheetViews>
  <sheetFormatPr defaultRowHeight="15" x14ac:dyDescent="0.25"/>
  <cols>
    <col min="1" max="1" width="27.140625" bestFit="1" customWidth="1"/>
    <col min="2" max="13" width="8.7109375" style="1" customWidth="1"/>
    <col min="14" max="19" width="9.140625" style="1"/>
  </cols>
  <sheetData>
    <row r="1" spans="1:19" ht="23.25" x14ac:dyDescent="0.35">
      <c r="A1" s="37" t="s">
        <v>319</v>
      </c>
      <c r="B1" s="12"/>
      <c r="D1" s="12"/>
    </row>
    <row r="2" spans="1:19" ht="18.75" x14ac:dyDescent="0.3">
      <c r="A2" s="5" t="s">
        <v>320</v>
      </c>
      <c r="B2" s="12"/>
      <c r="D2" s="12"/>
    </row>
    <row r="3" spans="1:19" x14ac:dyDescent="0.25">
      <c r="A3" s="38" t="s">
        <v>218</v>
      </c>
      <c r="B3" s="12"/>
      <c r="D3" s="12"/>
    </row>
    <row r="4" spans="1:19" ht="18.75" x14ac:dyDescent="0.3">
      <c r="A4" s="5"/>
      <c r="B4" s="12"/>
      <c r="D4" s="12"/>
    </row>
    <row r="5" spans="1:19" x14ac:dyDescent="0.25">
      <c r="A5" s="39" t="s">
        <v>318</v>
      </c>
      <c r="B5" s="39" t="str">
        <f>'2017'!D2</f>
        <v>AB</v>
      </c>
      <c r="C5" s="39" t="str">
        <f>'2017'!E2</f>
        <v>R</v>
      </c>
      <c r="D5" s="39" t="str">
        <f>'2017'!F2</f>
        <v>H</v>
      </c>
      <c r="E5" s="39" t="str">
        <f>'2017'!H2</f>
        <v>2B</v>
      </c>
      <c r="F5" s="39" t="str">
        <f>'2017'!I2</f>
        <v>3B</v>
      </c>
      <c r="G5" s="39" t="str">
        <f>'2017'!J2</f>
        <v>HR</v>
      </c>
      <c r="H5" s="39" t="str">
        <f>'2017'!K2</f>
        <v>RBI</v>
      </c>
      <c r="I5" s="39" t="str">
        <f>'2017'!L2</f>
        <v>SAC</v>
      </c>
      <c r="J5" s="39" t="str">
        <f>'2017'!M2</f>
        <v>BB</v>
      </c>
      <c r="K5" s="39" t="str">
        <f>'2017'!N2</f>
        <v>SO</v>
      </c>
      <c r="L5" s="39" t="str">
        <f>'2017'!O2</f>
        <v>SB</v>
      </c>
      <c r="M5" s="39" t="str">
        <f>'2017'!P2</f>
        <v>SBA</v>
      </c>
      <c r="N5" s="39" t="s">
        <v>132</v>
      </c>
      <c r="O5" s="39" t="str">
        <f>'2017'!R2</f>
        <v>HBP</v>
      </c>
      <c r="P5" s="39" t="str">
        <f>'2017'!S2</f>
        <v>OBP</v>
      </c>
      <c r="Q5" s="39" t="str">
        <f>'2017'!T2</f>
        <v>SLG</v>
      </c>
      <c r="R5" s="39" t="str">
        <f>'2017'!U2</f>
        <v>AVG</v>
      </c>
    </row>
    <row r="6" spans="1:19" x14ac:dyDescent="0.25">
      <c r="A6" s="11" t="s">
        <v>282</v>
      </c>
      <c r="B6" s="56">
        <f>+IFERROR(VLOOKUP(A6,'2017'!$C$3:$U$28,2,FALSE),0)+IFERROR(VLOOKUP(A6,'2016'!$C$3:$U$25,2,FALSE),0)+IFERROR(VLOOKUP(A6,'2015'!$C$3:$U$23,2,FALSE),0)+IFERROR(VLOOKUP(A6,'2014'!$C$3:$U$15,2,FALSE),0)+IFERROR(VLOOKUP(A6,'2013'!$C$3:$U$19,2,FALSE),0)+IFERROR(VLOOKUP(A6,'2012'!$C$3:$U$18,2,FALSE),0)+IFERROR(VLOOKUP(A6,'2011'!$C$3:$U$16,2,FALSE),0)+IFERROR(VLOOKUP(A6,'2010'!$C$3:$U$19,2,FALSE),0)+IFERROR(VLOOKUP(A6,'2009'!$C$3:$U$23,2,FALSE),0)</f>
        <v>253</v>
      </c>
      <c r="C6" s="56">
        <f>+IFERROR(VLOOKUP(A6,'2017'!$C$3:$U$28,3,FALSE),0)+IFERROR(VLOOKUP(A6,'2016'!$C$3:$U$25,3,FALSE),0)+IFERROR(VLOOKUP(A6,'2015'!$C$3:$U$23,3,FALSE),0)+IFERROR(VLOOKUP(A6,'2014'!$C$3:$U$15,3,FALSE),0)+IFERROR(VLOOKUP(A6,'2013'!$C$3:$U$19,3,FALSE),0)+IFERROR(VLOOKUP(A6,'2012'!$C$3:$U$18,3,FALSE),0)+IFERROR(VLOOKUP(A6,'2011'!$C$3:$U$16,3,FALSE),0)+IFERROR(VLOOKUP(A6,'2010'!$C$3:$U$19,3,FALSE),0)+IFERROR(VLOOKUP(A6,'2009'!$C$3:$U$23,3,FALSE),0)</f>
        <v>54</v>
      </c>
      <c r="D6" s="56">
        <f>+IFERROR(VLOOKUP(A6,'2017'!$C$3:$U$28,4,FALSE),0)+IFERROR(VLOOKUP(A6,'2016'!$C$3:$U$25,4,FALSE),0)+IFERROR(VLOOKUP(A6,'2015'!$C$3:$U$23,4,FALSE),0)+IFERROR(VLOOKUP(A6,'2014'!$C$3:$U$15,4,FALSE),0)+IFERROR(VLOOKUP(A6,'2013'!$C$3:$U$19,4,FALSE),0)+IFERROR(VLOOKUP(A6,'2012'!$C$3:$U$18,4,FALSE),0)+IFERROR(VLOOKUP(A6,'2011'!$C$3:$U$16,4,FALSE),0)+IFERROR(VLOOKUP(A6,'2010'!$C$3:$U$19,4,FALSE),0)+IFERROR(VLOOKUP(A6,'2009'!$C$3:$U$23,4,FALSE),0)</f>
        <v>52</v>
      </c>
      <c r="E6" s="56">
        <f>+IFERROR(VLOOKUP(A6,'2017'!$C$3:$U$28,5,FALSE),0)+IFERROR(VLOOKUP(A6,'2016'!$C$3:$U$25,5,FALSE),0)+IFERROR(VLOOKUP(A6,'2015'!$C$3:$U$23,5,FALSE),0)+IFERROR(VLOOKUP(A6,'2014'!$C$3:$U$15,5,FALSE),0)+IFERROR(VLOOKUP(A6,'2013'!$C$3:$U$19,5,FALSE),0)+IFERROR(VLOOKUP(A6,'2012'!$C$3:$U$18,5,FALSE),0)+IFERROR(VLOOKUP(A6,'2011'!$C$3:$U$16,5,FALSE),0)+IFERROR(VLOOKUP(A6,'2010'!$C$3:$U$19,5,FALSE),0)+IFERROR(VLOOKUP(A6,'2009'!$C$3:$U$23,5,FALSE),0)</f>
        <v>34</v>
      </c>
      <c r="F6" s="56">
        <f>+IFERROR(VLOOKUP(A6,'2017'!$C$3:$U$28,6,FALSE),0)+IFERROR(VLOOKUP(A6,'2016'!$C$3:$U$25,6,FALSE),0)+IFERROR(VLOOKUP(A6,'2015'!$C$3:$U$23,6,FALSE),0)+IFERROR(VLOOKUP(A6,'2014'!$C$3:$U$15,6,FALSE),0)+IFERROR(VLOOKUP(A6,'2013'!$C$3:$U$19,6,FALSE),0)+IFERROR(VLOOKUP(A6,'2012'!$C$3:$U$18,6,FALSE),0)+IFERROR(VLOOKUP(A6,'2011'!$C$3:$U$16,6,FALSE),0)+IFERROR(VLOOKUP(A6,'2010'!$C$3:$U$19,6,FALSE),0)+IFERROR(VLOOKUP(A6,'2009'!$C$3:$U$23,6,FALSE),0)</f>
        <v>15</v>
      </c>
      <c r="G6" s="56">
        <f>+IFERROR(VLOOKUP(A6,'2017'!$C$3:$U$28,7,FALSE),0)+IFERROR(VLOOKUP(A6,'2016'!$C$3:$U$25,7,FALSE),0)+IFERROR(VLOOKUP(A6,'2015'!$C$3:$U$23,7,FALSE),0)+IFERROR(VLOOKUP(A6,'2014'!$C$3:$U$15,7,FALSE),0)+IFERROR(VLOOKUP(A6,'2013'!$C$3:$U$19,7,FALSE),0)+IFERROR(VLOOKUP(A6,'2012'!$C$3:$U$18,7,FALSE),0)+IFERROR(VLOOKUP(A6,'2011'!$C$3:$U$16,7,FALSE),0)+IFERROR(VLOOKUP(A6,'2010'!$C$3:$U$19,7,FALSE),0)+IFERROR(VLOOKUP(A6,'2009'!$C$3:$U$23,7,FALSE),0)</f>
        <v>3</v>
      </c>
      <c r="H6" s="56">
        <f>+IFERROR(VLOOKUP(A6,'2017'!$C$3:$U$28,8,FALSE),0)+IFERROR(VLOOKUP(A6,'2016'!$C$3:$U$25,8,FALSE),0)+IFERROR(VLOOKUP(A6,'2015'!$C$3:$U$23,8,FALSE),0)+IFERROR(VLOOKUP(A6,'2014'!$C$3:$U$15,8,FALSE),0)+IFERROR(VLOOKUP(A6,'2013'!$C$3:$U$19,8,FALSE),0)+IFERROR(VLOOKUP(A6,'2012'!$C$3:$U$18,8,FALSE),0)+IFERROR(VLOOKUP(A6,'2011'!$C$3:$U$16,8,FALSE),0)+IFERROR(VLOOKUP(A6,'2010'!$C$3:$U$19,8,FALSE),0)+IFERROR(VLOOKUP(A6,'2009'!$C$3:$U$23,8,FALSE),0)</f>
        <v>0</v>
      </c>
      <c r="I6" s="56">
        <f>+IFERROR(VLOOKUP(A6,'2017'!$C$3:$U$28,9,FALSE),0)+IFERROR(VLOOKUP(A6,'2016'!$C$3:$U$25,9,FALSE),0)+IFERROR(VLOOKUP(A6,'2015'!$C$3:$U$23,9,FALSE),0)+IFERROR(VLOOKUP(A6,'2014'!$C$3:$U$15,9,FALSE),0)+IFERROR(VLOOKUP(A6,'2013'!$C$3:$U$19,9,FALSE),0)+IFERROR(VLOOKUP(A6,'2012'!$C$3:$U$18,9,FALSE),0)+IFERROR(VLOOKUP(A6,'2011'!$C$3:$U$16,9,FALSE),0)+IFERROR(VLOOKUP(A6,'2010'!$C$3:$U$19,9,FALSE),0)+IFERROR(VLOOKUP(A6,'2009'!$C$3:$U$23,9,FALSE),0)</f>
        <v>22</v>
      </c>
      <c r="J6" s="56">
        <f>+IFERROR(VLOOKUP(A6,'2017'!$C$3:$U$28,10,FALSE),0)+IFERROR(VLOOKUP(A6,'2016'!$C$3:$U$25,10,FALSE),0)+IFERROR(VLOOKUP(A6,'2015'!$C$3:$U$23,10,FALSE),0)+IFERROR(VLOOKUP(A6,'2014'!$C$3:$U$15,10,FALSE),0)+IFERROR(VLOOKUP(A6,'2013'!$C$3:$U$19,10,FALSE),0)+IFERROR(VLOOKUP(A6,'2012'!$C$3:$U$18,10,FALSE),0)+IFERROR(VLOOKUP(A6,'2011'!$C$3:$U$16,10,FALSE),0)+IFERROR(VLOOKUP(A6,'2010'!$C$3:$U$19,10,FALSE),0)+IFERROR(VLOOKUP(A6,'2009'!$C$3:$U$23,10,FALSE),0)</f>
        <v>8</v>
      </c>
      <c r="K6" s="56">
        <f>+IFERROR(VLOOKUP(A6,'2017'!$C$3:$U$28,11,FALSE),0)+IFERROR(VLOOKUP(A6,'2016'!$C$3:$U$25,11,FALSE),0)+IFERROR(VLOOKUP(A6,'2015'!$C$3:$U$23,11,FALSE),0)+IFERROR(VLOOKUP(A6,'2014'!$C$3:$U$15,11,FALSE),0)+IFERROR(VLOOKUP(A6,'2013'!$C$3:$U$19,11,FALSE),0)+IFERROR(VLOOKUP(A6,'2012'!$C$3:$U$18,11,FALSE),0)+IFERROR(VLOOKUP(A6,'2011'!$C$3:$U$16,11,FALSE),0)+IFERROR(VLOOKUP(A6,'2010'!$C$3:$U$19,11,FALSE),0)+IFERROR(VLOOKUP(A6,'2009'!$C$3:$U$23,11,FALSE),0)</f>
        <v>54</v>
      </c>
      <c r="L6" s="56">
        <f>+IFERROR(VLOOKUP(A6,'2017'!$C$3:$U$28,12,FALSE),0)+IFERROR(VLOOKUP(A6,'2016'!$C$3:$U$25,12,FALSE),0)+IFERROR(VLOOKUP(A6,'2015'!$C$3:$U$23,12,FALSE),0)+IFERROR(VLOOKUP(A6,'2014'!$C$3:$U$15,12,FALSE),0)+IFERROR(VLOOKUP(A6,'2013'!$C$3:$U$19,12,FALSE),0)+IFERROR(VLOOKUP(A6,'2012'!$C$3:$U$18,12,FALSE),0)+IFERROR(VLOOKUP(A6,'2011'!$C$3:$U$16,12,FALSE),0)+IFERROR(VLOOKUP(A6,'2010'!$C$3:$U$19,12,FALSE),0)+IFERROR(VLOOKUP(A6,'2009'!$C$3:$U$23,12,FALSE),0)</f>
        <v>96</v>
      </c>
      <c r="M6" s="56">
        <f>+IFERROR(VLOOKUP(A6,'2017'!$C$3:$U$28,13,FALSE),0)+IFERROR(VLOOKUP(A6,'2016'!$C$3:$U$25,13,FALSE),0)+IFERROR(VLOOKUP(A6,'2015'!$C$3:$U$23,13,FALSE),0)+IFERROR(VLOOKUP(A6,'2014'!$C$3:$U$15,13,FALSE),0)+IFERROR(VLOOKUP(A6,'2013'!$C$3:$U$19,13,FALSE),0)+IFERROR(VLOOKUP(A6,'2012'!$C$3:$U$18,13,FALSE),0)+IFERROR(VLOOKUP(A6,'2011'!$C$3:$U$16,13,FALSE),0)+IFERROR(VLOOKUP(A6,'2010'!$C$3:$U$19,13,FALSE),0)+IFERROR(VLOOKUP(A6,'2009'!$C$3:$U$23,13,FALSE),0)</f>
        <v>21</v>
      </c>
      <c r="N6" s="40">
        <f>IFERROR(L6/M6,"N/A")</f>
        <v>4.5714285714285712</v>
      </c>
      <c r="O6" s="56">
        <f>+IFERROR(VLOOKUP(A6,'2017'!$C$3:$U$28,15,FALSE),0)+IFERROR(VLOOKUP(A6,'2016'!$C$3:$U$25,15,FALSE),0)+IFERROR(VLOOKUP(A6,'2015'!$C$3:$U$23,15,FALSE),0)+IFERROR(VLOOKUP(A6,'2014'!$C$3:$U$15,15,FALSE),0)+IFERROR(VLOOKUP(A6,'2013'!$C$3:$U$19,15,FALSE),0)+IFERROR(VLOOKUP(A6,'2012'!$C$3:$U$18,15,FALSE),0)+IFERROR(VLOOKUP(A6,'2011'!$C$3:$U$16,15,FALSE),0)+IFERROR(VLOOKUP(A6,'2010'!$C$3:$U$19,15,FALSE),0)+IFERROR(VLOOKUP(A6,'2009'!$C$3:$U$23,15,FALSE),0)</f>
        <v>2.3606060606060604</v>
      </c>
      <c r="P6" s="41">
        <f>IFERROR((J6+D6+O6)/(B6+J6+O6),"N/A")</f>
        <v>0.23678790458985835</v>
      </c>
      <c r="Q6" s="41">
        <f>IFERROR((D6+(E6*1)+(F6*2)+(G6*3))/B6,"N/A")</f>
        <v>0.49407114624505927</v>
      </c>
      <c r="R6" s="41">
        <f>IFERROR(D6/B6,"N/A")</f>
        <v>0.20553359683794467</v>
      </c>
      <c r="S6" s="3"/>
    </row>
    <row r="7" spans="1:19" x14ac:dyDescent="0.25">
      <c r="A7" s="11" t="s">
        <v>230</v>
      </c>
      <c r="B7" s="56">
        <f>+IFERROR(VLOOKUP(A7,'2017'!$C$3:$U$28,2,FALSE),0)+IFERROR(VLOOKUP(A7,'2016'!$C$3:$U$25,2,FALSE),0)+IFERROR(VLOOKUP(A7,'2015'!$C$3:$U$23,2,FALSE),0)+IFERROR(VLOOKUP(A7,'2014'!$C$3:$U$15,2,FALSE),0)+IFERROR(VLOOKUP(A7,'2013'!$C$3:$U$19,2,FALSE),0)+IFERROR(VLOOKUP(A7,'2012'!$C$3:$U$18,2,FALSE),0)+IFERROR(VLOOKUP(A7,'2011'!$C$3:$U$16,2,FALSE),0)+IFERROR(VLOOKUP(A7,'2010'!$C$3:$U$19,2,FALSE),0)+IFERROR(VLOOKUP(A7,'2009'!$C$3:$U$23,2,FALSE),0)</f>
        <v>290</v>
      </c>
      <c r="C7" s="56">
        <f>+IFERROR(VLOOKUP(A7,'2017'!$C$3:$U$28,3,FALSE),0)+IFERROR(VLOOKUP(A7,'2016'!$C$3:$U$25,3,FALSE),0)+IFERROR(VLOOKUP(A7,'2015'!$C$3:$U$23,3,FALSE),0)+IFERROR(VLOOKUP(A7,'2014'!$C$3:$U$15,3,FALSE),0)+IFERROR(VLOOKUP(A7,'2013'!$C$3:$U$19,3,FALSE),0)+IFERROR(VLOOKUP(A7,'2012'!$C$3:$U$18,3,FALSE),0)+IFERROR(VLOOKUP(A7,'2011'!$C$3:$U$16,3,FALSE),0)+IFERROR(VLOOKUP(A7,'2010'!$C$3:$U$19,3,FALSE),0)+IFERROR(VLOOKUP(A7,'2009'!$C$3:$U$23,3,FALSE),0)</f>
        <v>73</v>
      </c>
      <c r="D7" s="56">
        <f>+IFERROR(VLOOKUP(A7,'2017'!$C$3:$U$28,4,FALSE),0)+IFERROR(VLOOKUP(A7,'2016'!$C$3:$U$25,4,FALSE),0)+IFERROR(VLOOKUP(A7,'2015'!$C$3:$U$23,4,FALSE),0)+IFERROR(VLOOKUP(A7,'2014'!$C$3:$U$15,4,FALSE),0)+IFERROR(VLOOKUP(A7,'2013'!$C$3:$U$19,4,FALSE),0)+IFERROR(VLOOKUP(A7,'2012'!$C$3:$U$18,4,FALSE),0)+IFERROR(VLOOKUP(A7,'2011'!$C$3:$U$16,4,FALSE),0)+IFERROR(VLOOKUP(A7,'2010'!$C$3:$U$19,4,FALSE),0)+IFERROR(VLOOKUP(A7,'2009'!$C$3:$U$23,4,FALSE),0)</f>
        <v>106</v>
      </c>
      <c r="E7" s="56">
        <f>+IFERROR(VLOOKUP(A7,'2017'!$C$3:$U$28,5,FALSE),0)+IFERROR(VLOOKUP(A7,'2016'!$C$3:$U$25,5,FALSE),0)+IFERROR(VLOOKUP(A7,'2015'!$C$3:$U$23,5,FALSE),0)+IFERROR(VLOOKUP(A7,'2014'!$C$3:$U$15,5,FALSE),0)+IFERROR(VLOOKUP(A7,'2013'!$C$3:$U$19,5,FALSE),0)+IFERROR(VLOOKUP(A7,'2012'!$C$3:$U$18,5,FALSE),0)+IFERROR(VLOOKUP(A7,'2011'!$C$3:$U$16,5,FALSE),0)+IFERROR(VLOOKUP(A7,'2010'!$C$3:$U$19,5,FALSE),0)+IFERROR(VLOOKUP(A7,'2009'!$C$3:$U$23,5,FALSE),0)</f>
        <v>69</v>
      </c>
      <c r="F7" s="56">
        <f>+IFERROR(VLOOKUP(A7,'2017'!$C$3:$U$28,6,FALSE),0)+IFERROR(VLOOKUP(A7,'2016'!$C$3:$U$25,6,FALSE),0)+IFERROR(VLOOKUP(A7,'2015'!$C$3:$U$23,6,FALSE),0)+IFERROR(VLOOKUP(A7,'2014'!$C$3:$U$15,6,FALSE),0)+IFERROR(VLOOKUP(A7,'2013'!$C$3:$U$19,6,FALSE),0)+IFERROR(VLOOKUP(A7,'2012'!$C$3:$U$18,6,FALSE),0)+IFERROR(VLOOKUP(A7,'2011'!$C$3:$U$16,6,FALSE),0)+IFERROR(VLOOKUP(A7,'2010'!$C$3:$U$19,6,FALSE),0)+IFERROR(VLOOKUP(A7,'2009'!$C$3:$U$23,6,FALSE),0)</f>
        <v>25</v>
      </c>
      <c r="G7" s="56">
        <f>+IFERROR(VLOOKUP(A7,'2017'!$C$3:$U$28,7,FALSE),0)+IFERROR(VLOOKUP(A7,'2016'!$C$3:$U$25,7,FALSE),0)+IFERROR(VLOOKUP(A7,'2015'!$C$3:$U$23,7,FALSE),0)+IFERROR(VLOOKUP(A7,'2014'!$C$3:$U$15,7,FALSE),0)+IFERROR(VLOOKUP(A7,'2013'!$C$3:$U$19,7,FALSE),0)+IFERROR(VLOOKUP(A7,'2012'!$C$3:$U$18,7,FALSE),0)+IFERROR(VLOOKUP(A7,'2011'!$C$3:$U$16,7,FALSE),0)+IFERROR(VLOOKUP(A7,'2010'!$C$3:$U$19,7,FALSE),0)+IFERROR(VLOOKUP(A7,'2009'!$C$3:$U$23,7,FALSE),0)</f>
        <v>2</v>
      </c>
      <c r="H7" s="56">
        <f>+IFERROR(VLOOKUP(A7,'2017'!$C$3:$U$28,8,FALSE),0)+IFERROR(VLOOKUP(A7,'2016'!$C$3:$U$25,8,FALSE),0)+IFERROR(VLOOKUP(A7,'2015'!$C$3:$U$23,8,FALSE),0)+IFERROR(VLOOKUP(A7,'2014'!$C$3:$U$15,8,FALSE),0)+IFERROR(VLOOKUP(A7,'2013'!$C$3:$U$19,8,FALSE),0)+IFERROR(VLOOKUP(A7,'2012'!$C$3:$U$18,8,FALSE),0)+IFERROR(VLOOKUP(A7,'2011'!$C$3:$U$16,8,FALSE),0)+IFERROR(VLOOKUP(A7,'2010'!$C$3:$U$19,8,FALSE),0)+IFERROR(VLOOKUP(A7,'2009'!$C$3:$U$23,8,FALSE),0)</f>
        <v>10</v>
      </c>
      <c r="I7" s="56">
        <f>+IFERROR(VLOOKUP(A7,'2017'!$C$3:$U$28,9,FALSE),0)+IFERROR(VLOOKUP(A7,'2016'!$C$3:$U$25,9,FALSE),0)+IFERROR(VLOOKUP(A7,'2015'!$C$3:$U$23,9,FALSE),0)+IFERROR(VLOOKUP(A7,'2014'!$C$3:$U$15,9,FALSE),0)+IFERROR(VLOOKUP(A7,'2013'!$C$3:$U$19,9,FALSE),0)+IFERROR(VLOOKUP(A7,'2012'!$C$3:$U$18,9,FALSE),0)+IFERROR(VLOOKUP(A7,'2011'!$C$3:$U$16,9,FALSE),0)+IFERROR(VLOOKUP(A7,'2010'!$C$3:$U$19,9,FALSE),0)+IFERROR(VLOOKUP(A7,'2009'!$C$3:$U$23,9,FALSE),0)</f>
        <v>53</v>
      </c>
      <c r="J7" s="56">
        <f>+IFERROR(VLOOKUP(A7,'2017'!$C$3:$U$28,10,FALSE),0)+IFERROR(VLOOKUP(A7,'2016'!$C$3:$U$25,10,FALSE),0)+IFERROR(VLOOKUP(A7,'2015'!$C$3:$U$23,10,FALSE),0)+IFERROR(VLOOKUP(A7,'2014'!$C$3:$U$15,10,FALSE),0)+IFERROR(VLOOKUP(A7,'2013'!$C$3:$U$19,10,FALSE),0)+IFERROR(VLOOKUP(A7,'2012'!$C$3:$U$18,10,FALSE),0)+IFERROR(VLOOKUP(A7,'2011'!$C$3:$U$16,10,FALSE),0)+IFERROR(VLOOKUP(A7,'2010'!$C$3:$U$19,10,FALSE),0)+IFERROR(VLOOKUP(A7,'2009'!$C$3:$U$23,10,FALSE),0)</f>
        <v>2</v>
      </c>
      <c r="K7" s="56">
        <f>+IFERROR(VLOOKUP(A7,'2017'!$C$3:$U$28,11,FALSE),0)+IFERROR(VLOOKUP(A7,'2016'!$C$3:$U$25,11,FALSE),0)+IFERROR(VLOOKUP(A7,'2015'!$C$3:$U$23,11,FALSE),0)+IFERROR(VLOOKUP(A7,'2014'!$C$3:$U$15,11,FALSE),0)+IFERROR(VLOOKUP(A7,'2013'!$C$3:$U$19,11,FALSE),0)+IFERROR(VLOOKUP(A7,'2012'!$C$3:$U$18,11,FALSE),0)+IFERROR(VLOOKUP(A7,'2011'!$C$3:$U$16,11,FALSE),0)+IFERROR(VLOOKUP(A7,'2010'!$C$3:$U$19,11,FALSE),0)+IFERROR(VLOOKUP(A7,'2009'!$C$3:$U$23,11,FALSE),0)</f>
        <v>50</v>
      </c>
      <c r="L7" s="56">
        <f>+IFERROR(VLOOKUP(A7,'2017'!$C$3:$U$28,12,FALSE),0)+IFERROR(VLOOKUP(A7,'2016'!$C$3:$U$25,12,FALSE),0)+IFERROR(VLOOKUP(A7,'2015'!$C$3:$U$23,12,FALSE),0)+IFERROR(VLOOKUP(A7,'2014'!$C$3:$U$15,12,FALSE),0)+IFERROR(VLOOKUP(A7,'2013'!$C$3:$U$19,12,FALSE),0)+IFERROR(VLOOKUP(A7,'2012'!$C$3:$U$18,12,FALSE),0)+IFERROR(VLOOKUP(A7,'2011'!$C$3:$U$16,12,FALSE),0)+IFERROR(VLOOKUP(A7,'2010'!$C$3:$U$19,12,FALSE),0)+IFERROR(VLOOKUP(A7,'2009'!$C$3:$U$23,12,FALSE),0)</f>
        <v>60</v>
      </c>
      <c r="M7" s="56">
        <f>+IFERROR(VLOOKUP(A7,'2017'!$C$3:$U$28,13,FALSE),0)+IFERROR(VLOOKUP(A7,'2016'!$C$3:$U$25,13,FALSE),0)+IFERROR(VLOOKUP(A7,'2015'!$C$3:$U$23,13,FALSE),0)+IFERROR(VLOOKUP(A7,'2014'!$C$3:$U$15,13,FALSE),0)+IFERROR(VLOOKUP(A7,'2013'!$C$3:$U$19,13,FALSE),0)+IFERROR(VLOOKUP(A7,'2012'!$C$3:$U$18,13,FALSE),0)+IFERROR(VLOOKUP(A7,'2011'!$C$3:$U$16,13,FALSE),0)+IFERROR(VLOOKUP(A7,'2010'!$C$3:$U$19,13,FALSE),0)+IFERROR(VLOOKUP(A7,'2009'!$C$3:$U$23,13,FALSE),0)</f>
        <v>11</v>
      </c>
      <c r="N7" s="40">
        <f>IFERROR(L7/M7,"N/A")</f>
        <v>5.4545454545454541</v>
      </c>
      <c r="O7" s="56">
        <f>+IFERROR(VLOOKUP(A7,'2017'!$C$3:$U$28,15,FALSE),0)+IFERROR(VLOOKUP(A7,'2016'!$C$3:$U$25,15,FALSE),0)+IFERROR(VLOOKUP(A7,'2015'!$C$3:$U$23,15,FALSE),0)+IFERROR(VLOOKUP(A7,'2014'!$C$3:$U$15,15,FALSE),0)+IFERROR(VLOOKUP(A7,'2013'!$C$3:$U$19,15,FALSE),0)+IFERROR(VLOOKUP(A7,'2012'!$C$3:$U$18,15,FALSE),0)+IFERROR(VLOOKUP(A7,'2011'!$C$3:$U$16,15,FALSE),0)+IFERROR(VLOOKUP(A7,'2010'!$C$3:$U$19,15,FALSE),0)+IFERROR(VLOOKUP(A7,'2009'!$C$3:$U$23,15,FALSE),0)</f>
        <v>0.83333333333333337</v>
      </c>
      <c r="P7" s="41">
        <f t="shared" ref="P7:P70" si="0">IFERROR((J7+D7+O7)/(B7+J7+O7),"N/A")</f>
        <v>0.37165623221400113</v>
      </c>
      <c r="Q7" s="41">
        <f t="shared" ref="Q7:Q70" si="1">IFERROR((D7+(E7*1)+(F7*2)+(G7*3))/B7,"N/A")</f>
        <v>0.79655172413793107</v>
      </c>
      <c r="R7" s="41">
        <f t="shared" ref="R7:R70" si="2">IFERROR(D7/B7,"N/A")</f>
        <v>0.36551724137931035</v>
      </c>
      <c r="S7" s="3"/>
    </row>
    <row r="8" spans="1:19" x14ac:dyDescent="0.25">
      <c r="A8" s="11" t="s">
        <v>269</v>
      </c>
      <c r="B8" s="56">
        <f>+IFERROR(VLOOKUP(A8,'2017'!$C$3:$U$28,2,FALSE),0)+IFERROR(VLOOKUP(A8,'2016'!$C$3:$U$25,2,FALSE),0)+IFERROR(VLOOKUP(A8,'2015'!$C$3:$U$23,2,FALSE),0)+IFERROR(VLOOKUP(A8,'2014'!$C$3:$U$15,2,FALSE),0)+IFERROR(VLOOKUP(A8,'2013'!$C$3:$U$19,2,FALSE),0)+IFERROR(VLOOKUP(A8,'2012'!$C$3:$U$18,2,FALSE),0)+IFERROR(VLOOKUP(A8,'2011'!$C$3:$U$16,2,FALSE),0)+IFERROR(VLOOKUP(A8,'2010'!$C$3:$U$19,2,FALSE),0)+IFERROR(VLOOKUP(A8,'2009'!$C$3:$U$23,2,FALSE),0)</f>
        <v>7</v>
      </c>
      <c r="C8" s="56">
        <f>+IFERROR(VLOOKUP(A8,'2017'!$C$3:$U$28,3,FALSE),0)+IFERROR(VLOOKUP(A8,'2016'!$C$3:$U$25,3,FALSE),0)+IFERROR(VLOOKUP(A8,'2015'!$C$3:$U$23,3,FALSE),0)+IFERROR(VLOOKUP(A8,'2014'!$C$3:$U$15,3,FALSE),0)+IFERROR(VLOOKUP(A8,'2013'!$C$3:$U$19,3,FALSE),0)+IFERROR(VLOOKUP(A8,'2012'!$C$3:$U$18,3,FALSE),0)+IFERROR(VLOOKUP(A8,'2011'!$C$3:$U$16,3,FALSE),0)+IFERROR(VLOOKUP(A8,'2010'!$C$3:$U$19,3,FALSE),0)+IFERROR(VLOOKUP(A8,'2009'!$C$3:$U$23,3,FALSE),0)</f>
        <v>6</v>
      </c>
      <c r="D8" s="56">
        <f>+IFERROR(VLOOKUP(A8,'2017'!$C$3:$U$28,4,FALSE),0)+IFERROR(VLOOKUP(A8,'2016'!$C$3:$U$25,4,FALSE),0)+IFERROR(VLOOKUP(A8,'2015'!$C$3:$U$23,4,FALSE),0)+IFERROR(VLOOKUP(A8,'2014'!$C$3:$U$15,4,FALSE),0)+IFERROR(VLOOKUP(A8,'2013'!$C$3:$U$19,4,FALSE),0)+IFERROR(VLOOKUP(A8,'2012'!$C$3:$U$18,4,FALSE),0)+IFERROR(VLOOKUP(A8,'2011'!$C$3:$U$16,4,FALSE),0)+IFERROR(VLOOKUP(A8,'2010'!$C$3:$U$19,4,FALSE),0)+IFERROR(VLOOKUP(A8,'2009'!$C$3:$U$23,4,FALSE),0)</f>
        <v>0</v>
      </c>
      <c r="E8" s="56">
        <f>+IFERROR(VLOOKUP(A8,'2017'!$C$3:$U$28,5,FALSE),0)+IFERROR(VLOOKUP(A8,'2016'!$C$3:$U$25,5,FALSE),0)+IFERROR(VLOOKUP(A8,'2015'!$C$3:$U$23,5,FALSE),0)+IFERROR(VLOOKUP(A8,'2014'!$C$3:$U$15,5,FALSE),0)+IFERROR(VLOOKUP(A8,'2013'!$C$3:$U$19,5,FALSE),0)+IFERROR(VLOOKUP(A8,'2012'!$C$3:$U$18,5,FALSE),0)+IFERROR(VLOOKUP(A8,'2011'!$C$3:$U$16,5,FALSE),0)+IFERROR(VLOOKUP(A8,'2010'!$C$3:$U$19,5,FALSE),0)+IFERROR(VLOOKUP(A8,'2009'!$C$3:$U$23,5,FALSE),0)</f>
        <v>0</v>
      </c>
      <c r="F8" s="56">
        <f>+IFERROR(VLOOKUP(A8,'2017'!$C$3:$U$28,6,FALSE),0)+IFERROR(VLOOKUP(A8,'2016'!$C$3:$U$25,6,FALSE),0)+IFERROR(VLOOKUP(A8,'2015'!$C$3:$U$23,6,FALSE),0)+IFERROR(VLOOKUP(A8,'2014'!$C$3:$U$15,6,FALSE),0)+IFERROR(VLOOKUP(A8,'2013'!$C$3:$U$19,6,FALSE),0)+IFERROR(VLOOKUP(A8,'2012'!$C$3:$U$18,6,FALSE),0)+IFERROR(VLOOKUP(A8,'2011'!$C$3:$U$16,6,FALSE),0)+IFERROR(VLOOKUP(A8,'2010'!$C$3:$U$19,6,FALSE),0)+IFERROR(VLOOKUP(A8,'2009'!$C$3:$U$23,6,FALSE),0)</f>
        <v>0</v>
      </c>
      <c r="G8" s="56">
        <f>+IFERROR(VLOOKUP(A8,'2017'!$C$3:$U$28,7,FALSE),0)+IFERROR(VLOOKUP(A8,'2016'!$C$3:$U$25,7,FALSE),0)+IFERROR(VLOOKUP(A8,'2015'!$C$3:$U$23,7,FALSE),0)+IFERROR(VLOOKUP(A8,'2014'!$C$3:$U$15,7,FALSE),0)+IFERROR(VLOOKUP(A8,'2013'!$C$3:$U$19,7,FALSE),0)+IFERROR(VLOOKUP(A8,'2012'!$C$3:$U$18,7,FALSE),0)+IFERROR(VLOOKUP(A8,'2011'!$C$3:$U$16,7,FALSE),0)+IFERROR(VLOOKUP(A8,'2010'!$C$3:$U$19,7,FALSE),0)+IFERROR(VLOOKUP(A8,'2009'!$C$3:$U$23,7,FALSE),0)</f>
        <v>0</v>
      </c>
      <c r="H8" s="56">
        <f>+IFERROR(VLOOKUP(A8,'2017'!$C$3:$U$28,8,FALSE),0)+IFERROR(VLOOKUP(A8,'2016'!$C$3:$U$25,8,FALSE),0)+IFERROR(VLOOKUP(A8,'2015'!$C$3:$U$23,8,FALSE),0)+IFERROR(VLOOKUP(A8,'2014'!$C$3:$U$15,8,FALSE),0)+IFERROR(VLOOKUP(A8,'2013'!$C$3:$U$19,8,FALSE),0)+IFERROR(VLOOKUP(A8,'2012'!$C$3:$U$18,8,FALSE),0)+IFERROR(VLOOKUP(A8,'2011'!$C$3:$U$16,8,FALSE),0)+IFERROR(VLOOKUP(A8,'2010'!$C$3:$U$19,8,FALSE),0)+IFERROR(VLOOKUP(A8,'2009'!$C$3:$U$23,8,FALSE),0)</f>
        <v>0</v>
      </c>
      <c r="I8" s="56">
        <f>+IFERROR(VLOOKUP(A8,'2017'!$C$3:$U$28,9,FALSE),0)+IFERROR(VLOOKUP(A8,'2016'!$C$3:$U$25,9,FALSE),0)+IFERROR(VLOOKUP(A8,'2015'!$C$3:$U$23,9,FALSE),0)+IFERROR(VLOOKUP(A8,'2014'!$C$3:$U$15,9,FALSE),0)+IFERROR(VLOOKUP(A8,'2013'!$C$3:$U$19,9,FALSE),0)+IFERROR(VLOOKUP(A8,'2012'!$C$3:$U$18,9,FALSE),0)+IFERROR(VLOOKUP(A8,'2011'!$C$3:$U$16,9,FALSE),0)+IFERROR(VLOOKUP(A8,'2010'!$C$3:$U$19,9,FALSE),0)+IFERROR(VLOOKUP(A8,'2009'!$C$3:$U$23,9,FALSE),0)</f>
        <v>0</v>
      </c>
      <c r="J8" s="56">
        <f>+IFERROR(VLOOKUP(A8,'2017'!$C$3:$U$28,10,FALSE),0)+IFERROR(VLOOKUP(A8,'2016'!$C$3:$U$25,10,FALSE),0)+IFERROR(VLOOKUP(A8,'2015'!$C$3:$U$23,10,FALSE),0)+IFERROR(VLOOKUP(A8,'2014'!$C$3:$U$15,10,FALSE),0)+IFERROR(VLOOKUP(A8,'2013'!$C$3:$U$19,10,FALSE),0)+IFERROR(VLOOKUP(A8,'2012'!$C$3:$U$18,10,FALSE),0)+IFERROR(VLOOKUP(A8,'2011'!$C$3:$U$16,10,FALSE),0)+IFERROR(VLOOKUP(A8,'2010'!$C$3:$U$19,10,FALSE),0)+IFERROR(VLOOKUP(A8,'2009'!$C$3:$U$23,10,FALSE),0)</f>
        <v>1</v>
      </c>
      <c r="K8" s="56">
        <f>+IFERROR(VLOOKUP(A8,'2017'!$C$3:$U$28,11,FALSE),0)+IFERROR(VLOOKUP(A8,'2016'!$C$3:$U$25,11,FALSE),0)+IFERROR(VLOOKUP(A8,'2015'!$C$3:$U$23,11,FALSE),0)+IFERROR(VLOOKUP(A8,'2014'!$C$3:$U$15,11,FALSE),0)+IFERROR(VLOOKUP(A8,'2013'!$C$3:$U$19,11,FALSE),0)+IFERROR(VLOOKUP(A8,'2012'!$C$3:$U$18,11,FALSE),0)+IFERROR(VLOOKUP(A8,'2011'!$C$3:$U$16,11,FALSE),0)+IFERROR(VLOOKUP(A8,'2010'!$C$3:$U$19,11,FALSE),0)+IFERROR(VLOOKUP(A8,'2009'!$C$3:$U$23,11,FALSE),0)</f>
        <v>2</v>
      </c>
      <c r="L8" s="56">
        <f>+IFERROR(VLOOKUP(A8,'2017'!$C$3:$U$28,12,FALSE),0)+IFERROR(VLOOKUP(A8,'2016'!$C$3:$U$25,12,FALSE),0)+IFERROR(VLOOKUP(A8,'2015'!$C$3:$U$23,12,FALSE),0)+IFERROR(VLOOKUP(A8,'2014'!$C$3:$U$15,12,FALSE),0)+IFERROR(VLOOKUP(A8,'2013'!$C$3:$U$19,12,FALSE),0)+IFERROR(VLOOKUP(A8,'2012'!$C$3:$U$18,12,FALSE),0)+IFERROR(VLOOKUP(A8,'2011'!$C$3:$U$16,12,FALSE),0)+IFERROR(VLOOKUP(A8,'2010'!$C$3:$U$19,12,FALSE),0)+IFERROR(VLOOKUP(A8,'2009'!$C$3:$U$23,12,FALSE),0)</f>
        <v>6</v>
      </c>
      <c r="M8" s="56">
        <f>+IFERROR(VLOOKUP(A8,'2017'!$C$3:$U$28,13,FALSE),0)+IFERROR(VLOOKUP(A8,'2016'!$C$3:$U$25,13,FALSE),0)+IFERROR(VLOOKUP(A8,'2015'!$C$3:$U$23,13,FALSE),0)+IFERROR(VLOOKUP(A8,'2014'!$C$3:$U$15,13,FALSE),0)+IFERROR(VLOOKUP(A8,'2013'!$C$3:$U$19,13,FALSE),0)+IFERROR(VLOOKUP(A8,'2012'!$C$3:$U$18,13,FALSE),0)+IFERROR(VLOOKUP(A8,'2011'!$C$3:$U$16,13,FALSE),0)+IFERROR(VLOOKUP(A8,'2010'!$C$3:$U$19,13,FALSE),0)+IFERROR(VLOOKUP(A8,'2009'!$C$3:$U$23,13,FALSE),0)</f>
        <v>2</v>
      </c>
      <c r="N8" s="40">
        <f>IFERROR(L8/M8,"N/A")</f>
        <v>3</v>
      </c>
      <c r="O8" s="56">
        <f>+IFERROR(VLOOKUP(A8,'2017'!$C$3:$U$28,15,FALSE),0)+IFERROR(VLOOKUP(A8,'2016'!$C$3:$U$25,15,FALSE),0)+IFERROR(VLOOKUP(A8,'2015'!$C$3:$U$23,15,FALSE),0)+IFERROR(VLOOKUP(A8,'2014'!$C$3:$U$15,15,FALSE),0)+IFERROR(VLOOKUP(A8,'2013'!$C$3:$U$19,15,FALSE),0)+IFERROR(VLOOKUP(A8,'2012'!$C$3:$U$18,15,FALSE),0)+IFERROR(VLOOKUP(A8,'2011'!$C$3:$U$16,15,FALSE),0)+IFERROR(VLOOKUP(A8,'2010'!$C$3:$U$19,15,FALSE),0)+IFERROR(VLOOKUP(A8,'2009'!$C$3:$U$23,15,FALSE),0)</f>
        <v>1</v>
      </c>
      <c r="P8" s="41">
        <f t="shared" si="0"/>
        <v>0.22222222222222221</v>
      </c>
      <c r="Q8" s="41">
        <f t="shared" si="1"/>
        <v>0</v>
      </c>
      <c r="R8" s="41">
        <f t="shared" si="2"/>
        <v>0</v>
      </c>
      <c r="S8" s="3"/>
    </row>
    <row r="9" spans="1:19" x14ac:dyDescent="0.25">
      <c r="A9" s="11" t="s">
        <v>296</v>
      </c>
      <c r="B9" s="56">
        <f>+IFERROR(VLOOKUP(A9,'2017'!$C$3:$U$28,2,FALSE),0)+IFERROR(VLOOKUP(A9,'2016'!$C$3:$U$25,2,FALSE),0)+IFERROR(VLOOKUP(A9,'2015'!$C$3:$U$23,2,FALSE),0)+IFERROR(VLOOKUP(A9,'2014'!$C$3:$U$15,2,FALSE),0)+IFERROR(VLOOKUP(A9,'2013'!$C$3:$U$19,2,FALSE),0)+IFERROR(VLOOKUP(A9,'2012'!$C$3:$U$18,2,FALSE),0)+IFERROR(VLOOKUP(A9,'2011'!$C$3:$U$16,2,FALSE),0)+IFERROR(VLOOKUP(A9,'2010'!$C$3:$U$19,2,FALSE),0)+IFERROR(VLOOKUP(A9,'2009'!$C$3:$U$23,2,FALSE),0)</f>
        <v>3</v>
      </c>
      <c r="C9" s="56">
        <f>+IFERROR(VLOOKUP(A9,'2017'!$C$3:$U$28,3,FALSE),0)+IFERROR(VLOOKUP(A9,'2016'!$C$3:$U$25,3,FALSE),0)+IFERROR(VLOOKUP(A9,'2015'!$C$3:$U$23,3,FALSE),0)+IFERROR(VLOOKUP(A9,'2014'!$C$3:$U$15,3,FALSE),0)+IFERROR(VLOOKUP(A9,'2013'!$C$3:$U$19,3,FALSE),0)+IFERROR(VLOOKUP(A9,'2012'!$C$3:$U$18,3,FALSE),0)+IFERROR(VLOOKUP(A9,'2011'!$C$3:$U$16,3,FALSE),0)+IFERROR(VLOOKUP(A9,'2010'!$C$3:$U$19,3,FALSE),0)+IFERROR(VLOOKUP(A9,'2009'!$C$3:$U$23,3,FALSE),0)</f>
        <v>1</v>
      </c>
      <c r="D9" s="56">
        <f>+IFERROR(VLOOKUP(A9,'2017'!$C$3:$U$28,4,FALSE),0)+IFERROR(VLOOKUP(A9,'2016'!$C$3:$U$25,4,FALSE),0)+IFERROR(VLOOKUP(A9,'2015'!$C$3:$U$23,4,FALSE),0)+IFERROR(VLOOKUP(A9,'2014'!$C$3:$U$15,4,FALSE),0)+IFERROR(VLOOKUP(A9,'2013'!$C$3:$U$19,4,FALSE),0)+IFERROR(VLOOKUP(A9,'2012'!$C$3:$U$18,4,FALSE),0)+IFERROR(VLOOKUP(A9,'2011'!$C$3:$U$16,4,FALSE),0)+IFERROR(VLOOKUP(A9,'2010'!$C$3:$U$19,4,FALSE),0)+IFERROR(VLOOKUP(A9,'2009'!$C$3:$U$23,4,FALSE),0)</f>
        <v>1</v>
      </c>
      <c r="E9" s="56">
        <f>+IFERROR(VLOOKUP(A9,'2017'!$C$3:$U$28,5,FALSE),0)+IFERROR(VLOOKUP(A9,'2016'!$C$3:$U$25,5,FALSE),0)+IFERROR(VLOOKUP(A9,'2015'!$C$3:$U$23,5,FALSE),0)+IFERROR(VLOOKUP(A9,'2014'!$C$3:$U$15,5,FALSE),0)+IFERROR(VLOOKUP(A9,'2013'!$C$3:$U$19,5,FALSE),0)+IFERROR(VLOOKUP(A9,'2012'!$C$3:$U$18,5,FALSE),0)+IFERROR(VLOOKUP(A9,'2011'!$C$3:$U$16,5,FALSE),0)+IFERROR(VLOOKUP(A9,'2010'!$C$3:$U$19,5,FALSE),0)+IFERROR(VLOOKUP(A9,'2009'!$C$3:$U$23,5,FALSE),0)</f>
        <v>1</v>
      </c>
      <c r="F9" s="56">
        <f>+IFERROR(VLOOKUP(A9,'2017'!$C$3:$U$28,6,FALSE),0)+IFERROR(VLOOKUP(A9,'2016'!$C$3:$U$25,6,FALSE),0)+IFERROR(VLOOKUP(A9,'2015'!$C$3:$U$23,6,FALSE),0)+IFERROR(VLOOKUP(A9,'2014'!$C$3:$U$15,6,FALSE),0)+IFERROR(VLOOKUP(A9,'2013'!$C$3:$U$19,6,FALSE),0)+IFERROR(VLOOKUP(A9,'2012'!$C$3:$U$18,6,FALSE),0)+IFERROR(VLOOKUP(A9,'2011'!$C$3:$U$16,6,FALSE),0)+IFERROR(VLOOKUP(A9,'2010'!$C$3:$U$19,6,FALSE),0)+IFERROR(VLOOKUP(A9,'2009'!$C$3:$U$23,6,FALSE),0)</f>
        <v>0</v>
      </c>
      <c r="G9" s="56">
        <f>+IFERROR(VLOOKUP(A9,'2017'!$C$3:$U$28,7,FALSE),0)+IFERROR(VLOOKUP(A9,'2016'!$C$3:$U$25,7,FALSE),0)+IFERROR(VLOOKUP(A9,'2015'!$C$3:$U$23,7,FALSE),0)+IFERROR(VLOOKUP(A9,'2014'!$C$3:$U$15,7,FALSE),0)+IFERROR(VLOOKUP(A9,'2013'!$C$3:$U$19,7,FALSE),0)+IFERROR(VLOOKUP(A9,'2012'!$C$3:$U$18,7,FALSE),0)+IFERROR(VLOOKUP(A9,'2011'!$C$3:$U$16,7,FALSE),0)+IFERROR(VLOOKUP(A9,'2010'!$C$3:$U$19,7,FALSE),0)+IFERROR(VLOOKUP(A9,'2009'!$C$3:$U$23,7,FALSE),0)</f>
        <v>0</v>
      </c>
      <c r="H9" s="56">
        <f>+IFERROR(VLOOKUP(A9,'2017'!$C$3:$U$28,8,FALSE),0)+IFERROR(VLOOKUP(A9,'2016'!$C$3:$U$25,8,FALSE),0)+IFERROR(VLOOKUP(A9,'2015'!$C$3:$U$23,8,FALSE),0)+IFERROR(VLOOKUP(A9,'2014'!$C$3:$U$15,8,FALSE),0)+IFERROR(VLOOKUP(A9,'2013'!$C$3:$U$19,8,FALSE),0)+IFERROR(VLOOKUP(A9,'2012'!$C$3:$U$18,8,FALSE),0)+IFERROR(VLOOKUP(A9,'2011'!$C$3:$U$16,8,FALSE),0)+IFERROR(VLOOKUP(A9,'2010'!$C$3:$U$19,8,FALSE),0)+IFERROR(VLOOKUP(A9,'2009'!$C$3:$U$23,8,FALSE),0)</f>
        <v>0</v>
      </c>
      <c r="I9" s="56">
        <f>+IFERROR(VLOOKUP(A9,'2017'!$C$3:$U$28,9,FALSE),0)+IFERROR(VLOOKUP(A9,'2016'!$C$3:$U$25,9,FALSE),0)+IFERROR(VLOOKUP(A9,'2015'!$C$3:$U$23,9,FALSE),0)+IFERROR(VLOOKUP(A9,'2014'!$C$3:$U$15,9,FALSE),0)+IFERROR(VLOOKUP(A9,'2013'!$C$3:$U$19,9,FALSE),0)+IFERROR(VLOOKUP(A9,'2012'!$C$3:$U$18,9,FALSE),0)+IFERROR(VLOOKUP(A9,'2011'!$C$3:$U$16,9,FALSE),0)+IFERROR(VLOOKUP(A9,'2010'!$C$3:$U$19,9,FALSE),0)+IFERROR(VLOOKUP(A9,'2009'!$C$3:$U$23,9,FALSE),0)</f>
        <v>1</v>
      </c>
      <c r="J9" s="56">
        <f>+IFERROR(VLOOKUP(A9,'2017'!$C$3:$U$28,10,FALSE),0)+IFERROR(VLOOKUP(A9,'2016'!$C$3:$U$25,10,FALSE),0)+IFERROR(VLOOKUP(A9,'2015'!$C$3:$U$23,10,FALSE),0)+IFERROR(VLOOKUP(A9,'2014'!$C$3:$U$15,10,FALSE),0)+IFERROR(VLOOKUP(A9,'2013'!$C$3:$U$19,10,FALSE),0)+IFERROR(VLOOKUP(A9,'2012'!$C$3:$U$18,10,FALSE),0)+IFERROR(VLOOKUP(A9,'2011'!$C$3:$U$16,10,FALSE),0)+IFERROR(VLOOKUP(A9,'2010'!$C$3:$U$19,10,FALSE),0)+IFERROR(VLOOKUP(A9,'2009'!$C$3:$U$23,10,FALSE),0)</f>
        <v>0</v>
      </c>
      <c r="K9" s="56">
        <f>+IFERROR(VLOOKUP(A9,'2017'!$C$3:$U$28,11,FALSE),0)+IFERROR(VLOOKUP(A9,'2016'!$C$3:$U$25,11,FALSE),0)+IFERROR(VLOOKUP(A9,'2015'!$C$3:$U$23,11,FALSE),0)+IFERROR(VLOOKUP(A9,'2014'!$C$3:$U$15,11,FALSE),0)+IFERROR(VLOOKUP(A9,'2013'!$C$3:$U$19,11,FALSE),0)+IFERROR(VLOOKUP(A9,'2012'!$C$3:$U$18,11,FALSE),0)+IFERROR(VLOOKUP(A9,'2011'!$C$3:$U$16,11,FALSE),0)+IFERROR(VLOOKUP(A9,'2010'!$C$3:$U$19,11,FALSE),0)+IFERROR(VLOOKUP(A9,'2009'!$C$3:$U$23,11,FALSE),0)</f>
        <v>0</v>
      </c>
      <c r="L9" s="56">
        <f>+IFERROR(VLOOKUP(A9,'2017'!$C$3:$U$28,12,FALSE),0)+IFERROR(VLOOKUP(A9,'2016'!$C$3:$U$25,12,FALSE),0)+IFERROR(VLOOKUP(A9,'2015'!$C$3:$U$23,12,FALSE),0)+IFERROR(VLOOKUP(A9,'2014'!$C$3:$U$15,12,FALSE),0)+IFERROR(VLOOKUP(A9,'2013'!$C$3:$U$19,12,FALSE),0)+IFERROR(VLOOKUP(A9,'2012'!$C$3:$U$18,12,FALSE),0)+IFERROR(VLOOKUP(A9,'2011'!$C$3:$U$16,12,FALSE),0)+IFERROR(VLOOKUP(A9,'2010'!$C$3:$U$19,12,FALSE),0)+IFERROR(VLOOKUP(A9,'2009'!$C$3:$U$23,12,FALSE),0)</f>
        <v>0</v>
      </c>
      <c r="M9" s="56">
        <f>+IFERROR(VLOOKUP(A9,'2017'!$C$3:$U$28,13,FALSE),0)+IFERROR(VLOOKUP(A9,'2016'!$C$3:$U$25,13,FALSE),0)+IFERROR(VLOOKUP(A9,'2015'!$C$3:$U$23,13,FALSE),0)+IFERROR(VLOOKUP(A9,'2014'!$C$3:$U$15,13,FALSE),0)+IFERROR(VLOOKUP(A9,'2013'!$C$3:$U$19,13,FALSE),0)+IFERROR(VLOOKUP(A9,'2012'!$C$3:$U$18,13,FALSE),0)+IFERROR(VLOOKUP(A9,'2011'!$C$3:$U$16,13,FALSE),0)+IFERROR(VLOOKUP(A9,'2010'!$C$3:$U$19,13,FALSE),0)+IFERROR(VLOOKUP(A9,'2009'!$C$3:$U$23,13,FALSE),0)</f>
        <v>0</v>
      </c>
      <c r="N9" s="40" t="str">
        <f t="shared" ref="N9:N72" si="3">IFERROR(L9/M9,"N/A")</f>
        <v>N/A</v>
      </c>
      <c r="O9" s="56">
        <f>+IFERROR(VLOOKUP(A9,'2017'!$C$3:$U$28,15,FALSE),0)+IFERROR(VLOOKUP(A9,'2016'!$C$3:$U$25,15,FALSE),0)+IFERROR(VLOOKUP(A9,'2015'!$C$3:$U$23,15,FALSE),0)+IFERROR(VLOOKUP(A9,'2014'!$C$3:$U$15,15,FALSE),0)+IFERROR(VLOOKUP(A9,'2013'!$C$3:$U$19,15,FALSE),0)+IFERROR(VLOOKUP(A9,'2012'!$C$3:$U$18,15,FALSE),0)+IFERROR(VLOOKUP(A9,'2011'!$C$3:$U$16,15,FALSE),0)+IFERROR(VLOOKUP(A9,'2010'!$C$3:$U$19,15,FALSE),0)+IFERROR(VLOOKUP(A9,'2009'!$C$3:$U$23,15,FALSE),0)</f>
        <v>0</v>
      </c>
      <c r="P9" s="41">
        <f t="shared" si="0"/>
        <v>0.33333333333333331</v>
      </c>
      <c r="Q9" s="41">
        <f t="shared" si="1"/>
        <v>0.66666666666666663</v>
      </c>
      <c r="R9" s="41">
        <f t="shared" si="2"/>
        <v>0.33333333333333331</v>
      </c>
      <c r="S9" s="3"/>
    </row>
    <row r="10" spans="1:19" x14ac:dyDescent="0.25">
      <c r="A10" s="11" t="s">
        <v>290</v>
      </c>
      <c r="B10" s="56">
        <f>+IFERROR(VLOOKUP(A10,'2017'!$C$3:$U$28,2,FALSE),0)+IFERROR(VLOOKUP(A10,'2016'!$C$3:$U$25,2,FALSE),0)+IFERROR(VLOOKUP(A10,'2015'!$C$3:$U$23,2,FALSE),0)+IFERROR(VLOOKUP(A10,'2014'!$C$3:$U$15,2,FALSE),0)+IFERROR(VLOOKUP(A10,'2013'!$C$3:$U$19,2,FALSE),0)+IFERROR(VLOOKUP(A10,'2012'!$C$3:$U$18,2,FALSE),0)+IFERROR(VLOOKUP(A10,'2011'!$C$3:$U$16,2,FALSE),0)+IFERROR(VLOOKUP(A10,'2010'!$C$3:$U$19,2,FALSE),0)+IFERROR(VLOOKUP(A10,'2009'!$C$3:$U$23,2,FALSE),0)</f>
        <v>0</v>
      </c>
      <c r="C10" s="56">
        <f>+IFERROR(VLOOKUP(A10,'2017'!$C$3:$U$28,3,FALSE),0)+IFERROR(VLOOKUP(A10,'2016'!$C$3:$U$25,3,FALSE),0)+IFERROR(VLOOKUP(A10,'2015'!$C$3:$U$23,3,FALSE),0)+IFERROR(VLOOKUP(A10,'2014'!$C$3:$U$15,3,FALSE),0)+IFERROR(VLOOKUP(A10,'2013'!$C$3:$U$19,3,FALSE),0)+IFERROR(VLOOKUP(A10,'2012'!$C$3:$U$18,3,FALSE),0)+IFERROR(VLOOKUP(A10,'2011'!$C$3:$U$16,3,FALSE),0)+IFERROR(VLOOKUP(A10,'2010'!$C$3:$U$19,3,FALSE),0)+IFERROR(VLOOKUP(A10,'2009'!$C$3:$U$23,3,FALSE),0)</f>
        <v>1</v>
      </c>
      <c r="D10" s="56">
        <f>+IFERROR(VLOOKUP(A10,'2017'!$C$3:$U$28,4,FALSE),0)+IFERROR(VLOOKUP(A10,'2016'!$C$3:$U$25,4,FALSE),0)+IFERROR(VLOOKUP(A10,'2015'!$C$3:$U$23,4,FALSE),0)+IFERROR(VLOOKUP(A10,'2014'!$C$3:$U$15,4,FALSE),0)+IFERROR(VLOOKUP(A10,'2013'!$C$3:$U$19,4,FALSE),0)+IFERROR(VLOOKUP(A10,'2012'!$C$3:$U$18,4,FALSE),0)+IFERROR(VLOOKUP(A10,'2011'!$C$3:$U$16,4,FALSE),0)+IFERROR(VLOOKUP(A10,'2010'!$C$3:$U$19,4,FALSE),0)+IFERROR(VLOOKUP(A10,'2009'!$C$3:$U$23,4,FALSE),0)</f>
        <v>0</v>
      </c>
      <c r="E10" s="56">
        <f>+IFERROR(VLOOKUP(A10,'2017'!$C$3:$U$28,5,FALSE),0)+IFERROR(VLOOKUP(A10,'2016'!$C$3:$U$25,5,FALSE),0)+IFERROR(VLOOKUP(A10,'2015'!$C$3:$U$23,5,FALSE),0)+IFERROR(VLOOKUP(A10,'2014'!$C$3:$U$15,5,FALSE),0)+IFERROR(VLOOKUP(A10,'2013'!$C$3:$U$19,5,FALSE),0)+IFERROR(VLOOKUP(A10,'2012'!$C$3:$U$18,5,FALSE),0)+IFERROR(VLOOKUP(A10,'2011'!$C$3:$U$16,5,FALSE),0)+IFERROR(VLOOKUP(A10,'2010'!$C$3:$U$19,5,FALSE),0)+IFERROR(VLOOKUP(A10,'2009'!$C$3:$U$23,5,FALSE),0)</f>
        <v>0</v>
      </c>
      <c r="F10" s="56">
        <f>+IFERROR(VLOOKUP(A10,'2017'!$C$3:$U$28,6,FALSE),0)+IFERROR(VLOOKUP(A10,'2016'!$C$3:$U$25,6,FALSE),0)+IFERROR(VLOOKUP(A10,'2015'!$C$3:$U$23,6,FALSE),0)+IFERROR(VLOOKUP(A10,'2014'!$C$3:$U$15,6,FALSE),0)+IFERROR(VLOOKUP(A10,'2013'!$C$3:$U$19,6,FALSE),0)+IFERROR(VLOOKUP(A10,'2012'!$C$3:$U$18,6,FALSE),0)+IFERROR(VLOOKUP(A10,'2011'!$C$3:$U$16,6,FALSE),0)+IFERROR(VLOOKUP(A10,'2010'!$C$3:$U$19,6,FALSE),0)+IFERROR(VLOOKUP(A10,'2009'!$C$3:$U$23,6,FALSE),0)</f>
        <v>0</v>
      </c>
      <c r="G10" s="56">
        <f>+IFERROR(VLOOKUP(A10,'2017'!$C$3:$U$28,7,FALSE),0)+IFERROR(VLOOKUP(A10,'2016'!$C$3:$U$25,7,FALSE),0)+IFERROR(VLOOKUP(A10,'2015'!$C$3:$U$23,7,FALSE),0)+IFERROR(VLOOKUP(A10,'2014'!$C$3:$U$15,7,FALSE),0)+IFERROR(VLOOKUP(A10,'2013'!$C$3:$U$19,7,FALSE),0)+IFERROR(VLOOKUP(A10,'2012'!$C$3:$U$18,7,FALSE),0)+IFERROR(VLOOKUP(A10,'2011'!$C$3:$U$16,7,FALSE),0)+IFERROR(VLOOKUP(A10,'2010'!$C$3:$U$19,7,FALSE),0)+IFERROR(VLOOKUP(A10,'2009'!$C$3:$U$23,7,FALSE),0)</f>
        <v>0</v>
      </c>
      <c r="H10" s="56">
        <f>+IFERROR(VLOOKUP(A10,'2017'!$C$3:$U$28,8,FALSE),0)+IFERROR(VLOOKUP(A10,'2016'!$C$3:$U$25,8,FALSE),0)+IFERROR(VLOOKUP(A10,'2015'!$C$3:$U$23,8,FALSE),0)+IFERROR(VLOOKUP(A10,'2014'!$C$3:$U$15,8,FALSE),0)+IFERROR(VLOOKUP(A10,'2013'!$C$3:$U$19,8,FALSE),0)+IFERROR(VLOOKUP(A10,'2012'!$C$3:$U$18,8,FALSE),0)+IFERROR(VLOOKUP(A10,'2011'!$C$3:$U$16,8,FALSE),0)+IFERROR(VLOOKUP(A10,'2010'!$C$3:$U$19,8,FALSE),0)+IFERROR(VLOOKUP(A10,'2009'!$C$3:$U$23,8,FALSE),0)</f>
        <v>0</v>
      </c>
      <c r="I10" s="56">
        <f>+IFERROR(VLOOKUP(A10,'2017'!$C$3:$U$28,9,FALSE),0)+IFERROR(VLOOKUP(A10,'2016'!$C$3:$U$25,9,FALSE),0)+IFERROR(VLOOKUP(A10,'2015'!$C$3:$U$23,9,FALSE),0)+IFERROR(VLOOKUP(A10,'2014'!$C$3:$U$15,9,FALSE),0)+IFERROR(VLOOKUP(A10,'2013'!$C$3:$U$19,9,FALSE),0)+IFERROR(VLOOKUP(A10,'2012'!$C$3:$U$18,9,FALSE),0)+IFERROR(VLOOKUP(A10,'2011'!$C$3:$U$16,9,FALSE),0)+IFERROR(VLOOKUP(A10,'2010'!$C$3:$U$19,9,FALSE),0)+IFERROR(VLOOKUP(A10,'2009'!$C$3:$U$23,9,FALSE),0)</f>
        <v>0</v>
      </c>
      <c r="J10" s="56">
        <f>+IFERROR(VLOOKUP(A10,'2017'!$C$3:$U$28,10,FALSE),0)+IFERROR(VLOOKUP(A10,'2016'!$C$3:$U$25,10,FALSE),0)+IFERROR(VLOOKUP(A10,'2015'!$C$3:$U$23,10,FALSE),0)+IFERROR(VLOOKUP(A10,'2014'!$C$3:$U$15,10,FALSE),0)+IFERROR(VLOOKUP(A10,'2013'!$C$3:$U$19,10,FALSE),0)+IFERROR(VLOOKUP(A10,'2012'!$C$3:$U$18,10,FALSE),0)+IFERROR(VLOOKUP(A10,'2011'!$C$3:$U$16,10,FALSE),0)+IFERROR(VLOOKUP(A10,'2010'!$C$3:$U$19,10,FALSE),0)+IFERROR(VLOOKUP(A10,'2009'!$C$3:$U$23,10,FALSE),0)</f>
        <v>0</v>
      </c>
      <c r="K10" s="56">
        <f>+IFERROR(VLOOKUP(A10,'2017'!$C$3:$U$28,11,FALSE),0)+IFERROR(VLOOKUP(A10,'2016'!$C$3:$U$25,11,FALSE),0)+IFERROR(VLOOKUP(A10,'2015'!$C$3:$U$23,11,FALSE),0)+IFERROR(VLOOKUP(A10,'2014'!$C$3:$U$15,11,FALSE),0)+IFERROR(VLOOKUP(A10,'2013'!$C$3:$U$19,11,FALSE),0)+IFERROR(VLOOKUP(A10,'2012'!$C$3:$U$18,11,FALSE),0)+IFERROR(VLOOKUP(A10,'2011'!$C$3:$U$16,11,FALSE),0)+IFERROR(VLOOKUP(A10,'2010'!$C$3:$U$19,11,FALSE),0)+IFERROR(VLOOKUP(A10,'2009'!$C$3:$U$23,11,FALSE),0)</f>
        <v>0</v>
      </c>
      <c r="L10" s="56">
        <f>+IFERROR(VLOOKUP(A10,'2017'!$C$3:$U$28,12,FALSE),0)+IFERROR(VLOOKUP(A10,'2016'!$C$3:$U$25,12,FALSE),0)+IFERROR(VLOOKUP(A10,'2015'!$C$3:$U$23,12,FALSE),0)+IFERROR(VLOOKUP(A10,'2014'!$C$3:$U$15,12,FALSE),0)+IFERROR(VLOOKUP(A10,'2013'!$C$3:$U$19,12,FALSE),0)+IFERROR(VLOOKUP(A10,'2012'!$C$3:$U$18,12,FALSE),0)+IFERROR(VLOOKUP(A10,'2011'!$C$3:$U$16,12,FALSE),0)+IFERROR(VLOOKUP(A10,'2010'!$C$3:$U$19,12,FALSE),0)+IFERROR(VLOOKUP(A10,'2009'!$C$3:$U$23,12,FALSE),0)</f>
        <v>0</v>
      </c>
      <c r="M10" s="56">
        <f>+IFERROR(VLOOKUP(A10,'2017'!$C$3:$U$28,13,FALSE),0)+IFERROR(VLOOKUP(A10,'2016'!$C$3:$U$25,13,FALSE),0)+IFERROR(VLOOKUP(A10,'2015'!$C$3:$U$23,13,FALSE),0)+IFERROR(VLOOKUP(A10,'2014'!$C$3:$U$15,13,FALSE),0)+IFERROR(VLOOKUP(A10,'2013'!$C$3:$U$19,13,FALSE),0)+IFERROR(VLOOKUP(A10,'2012'!$C$3:$U$18,13,FALSE),0)+IFERROR(VLOOKUP(A10,'2011'!$C$3:$U$16,13,FALSE),0)+IFERROR(VLOOKUP(A10,'2010'!$C$3:$U$19,13,FALSE),0)+IFERROR(VLOOKUP(A10,'2009'!$C$3:$U$23,13,FALSE),0)</f>
        <v>0</v>
      </c>
      <c r="N10" s="40" t="str">
        <f t="shared" si="3"/>
        <v>N/A</v>
      </c>
      <c r="O10" s="56">
        <f>+IFERROR(VLOOKUP(A10,'2017'!$C$3:$U$28,15,FALSE),0)+IFERROR(VLOOKUP(A10,'2016'!$C$3:$U$25,15,FALSE),0)+IFERROR(VLOOKUP(A10,'2015'!$C$3:$U$23,15,FALSE),0)+IFERROR(VLOOKUP(A10,'2014'!$C$3:$U$15,15,FALSE),0)+IFERROR(VLOOKUP(A10,'2013'!$C$3:$U$19,15,FALSE),0)+IFERROR(VLOOKUP(A10,'2012'!$C$3:$U$18,15,FALSE),0)+IFERROR(VLOOKUP(A10,'2011'!$C$3:$U$16,15,FALSE),0)+IFERROR(VLOOKUP(A10,'2010'!$C$3:$U$19,15,FALSE),0)+IFERROR(VLOOKUP(A10,'2009'!$C$3:$U$23,15,FALSE),0)</f>
        <v>0</v>
      </c>
      <c r="P10" s="41" t="str">
        <f t="shared" si="0"/>
        <v>N/A</v>
      </c>
      <c r="Q10" s="41" t="str">
        <f t="shared" si="1"/>
        <v>N/A</v>
      </c>
      <c r="R10" s="41" t="str">
        <f t="shared" si="2"/>
        <v>N/A</v>
      </c>
      <c r="S10" s="3"/>
    </row>
    <row r="11" spans="1:19" x14ac:dyDescent="0.25">
      <c r="A11" s="11" t="s">
        <v>303</v>
      </c>
      <c r="B11" s="56">
        <f>+IFERROR(VLOOKUP(A11,'2017'!$C$3:$U$28,2,FALSE),0)+IFERROR(VLOOKUP(A11,'2016'!$C$3:$U$25,2,FALSE),0)+IFERROR(VLOOKUP(A11,'2015'!$C$3:$U$23,2,FALSE),0)+IFERROR(VLOOKUP(A11,'2014'!$C$3:$U$15,2,FALSE),0)+IFERROR(VLOOKUP(A11,'2013'!$C$3:$U$19,2,FALSE),0)+IFERROR(VLOOKUP(A11,'2012'!$C$3:$U$18,2,FALSE),0)+IFERROR(VLOOKUP(A11,'2011'!$C$3:$U$16,2,FALSE),0)+IFERROR(VLOOKUP(A11,'2010'!$C$3:$U$19,2,FALSE),0)+IFERROR(VLOOKUP(A11,'2009'!$C$3:$U$23,2,FALSE),0)</f>
        <v>4</v>
      </c>
      <c r="C11" s="56">
        <f>+IFERROR(VLOOKUP(A11,'2017'!$C$3:$U$28,3,FALSE),0)+IFERROR(VLOOKUP(A11,'2016'!$C$3:$U$25,3,FALSE),0)+IFERROR(VLOOKUP(A11,'2015'!$C$3:$U$23,3,FALSE),0)+IFERROR(VLOOKUP(A11,'2014'!$C$3:$U$15,3,FALSE),0)+IFERROR(VLOOKUP(A11,'2013'!$C$3:$U$19,3,FALSE),0)+IFERROR(VLOOKUP(A11,'2012'!$C$3:$U$18,3,FALSE),0)+IFERROR(VLOOKUP(A11,'2011'!$C$3:$U$16,3,FALSE),0)+IFERROR(VLOOKUP(A11,'2010'!$C$3:$U$19,3,FALSE),0)+IFERROR(VLOOKUP(A11,'2009'!$C$3:$U$23,3,FALSE),0)</f>
        <v>1</v>
      </c>
      <c r="D11" s="56">
        <f>+IFERROR(VLOOKUP(A11,'2017'!$C$3:$U$28,4,FALSE),0)+IFERROR(VLOOKUP(A11,'2016'!$C$3:$U$25,4,FALSE),0)+IFERROR(VLOOKUP(A11,'2015'!$C$3:$U$23,4,FALSE),0)+IFERROR(VLOOKUP(A11,'2014'!$C$3:$U$15,4,FALSE),0)+IFERROR(VLOOKUP(A11,'2013'!$C$3:$U$19,4,FALSE),0)+IFERROR(VLOOKUP(A11,'2012'!$C$3:$U$18,4,FALSE),0)+IFERROR(VLOOKUP(A11,'2011'!$C$3:$U$16,4,FALSE),0)+IFERROR(VLOOKUP(A11,'2010'!$C$3:$U$19,4,FALSE),0)+IFERROR(VLOOKUP(A11,'2009'!$C$3:$U$23,4,FALSE),0)</f>
        <v>0</v>
      </c>
      <c r="E11" s="56">
        <f>+IFERROR(VLOOKUP(A11,'2017'!$C$3:$U$28,5,FALSE),0)+IFERROR(VLOOKUP(A11,'2016'!$C$3:$U$25,5,FALSE),0)+IFERROR(VLOOKUP(A11,'2015'!$C$3:$U$23,5,FALSE),0)+IFERROR(VLOOKUP(A11,'2014'!$C$3:$U$15,5,FALSE),0)+IFERROR(VLOOKUP(A11,'2013'!$C$3:$U$19,5,FALSE),0)+IFERROR(VLOOKUP(A11,'2012'!$C$3:$U$18,5,FALSE),0)+IFERROR(VLOOKUP(A11,'2011'!$C$3:$U$16,5,FALSE),0)+IFERROR(VLOOKUP(A11,'2010'!$C$3:$U$19,5,FALSE),0)+IFERROR(VLOOKUP(A11,'2009'!$C$3:$U$23,5,FALSE),0)</f>
        <v>0</v>
      </c>
      <c r="F11" s="56">
        <f>+IFERROR(VLOOKUP(A11,'2017'!$C$3:$U$28,6,FALSE),0)+IFERROR(VLOOKUP(A11,'2016'!$C$3:$U$25,6,FALSE),0)+IFERROR(VLOOKUP(A11,'2015'!$C$3:$U$23,6,FALSE),0)+IFERROR(VLOOKUP(A11,'2014'!$C$3:$U$15,6,FALSE),0)+IFERROR(VLOOKUP(A11,'2013'!$C$3:$U$19,6,FALSE),0)+IFERROR(VLOOKUP(A11,'2012'!$C$3:$U$18,6,FALSE),0)+IFERROR(VLOOKUP(A11,'2011'!$C$3:$U$16,6,FALSE),0)+IFERROR(VLOOKUP(A11,'2010'!$C$3:$U$19,6,FALSE),0)+IFERROR(VLOOKUP(A11,'2009'!$C$3:$U$23,6,FALSE),0)</f>
        <v>0</v>
      </c>
      <c r="G11" s="56">
        <f>+IFERROR(VLOOKUP(A11,'2017'!$C$3:$U$28,7,FALSE),0)+IFERROR(VLOOKUP(A11,'2016'!$C$3:$U$25,7,FALSE),0)+IFERROR(VLOOKUP(A11,'2015'!$C$3:$U$23,7,FALSE),0)+IFERROR(VLOOKUP(A11,'2014'!$C$3:$U$15,7,FALSE),0)+IFERROR(VLOOKUP(A11,'2013'!$C$3:$U$19,7,FALSE),0)+IFERROR(VLOOKUP(A11,'2012'!$C$3:$U$18,7,FALSE),0)+IFERROR(VLOOKUP(A11,'2011'!$C$3:$U$16,7,FALSE),0)+IFERROR(VLOOKUP(A11,'2010'!$C$3:$U$19,7,FALSE),0)+IFERROR(VLOOKUP(A11,'2009'!$C$3:$U$23,7,FALSE),0)</f>
        <v>0</v>
      </c>
      <c r="H11" s="56">
        <f>+IFERROR(VLOOKUP(A11,'2017'!$C$3:$U$28,8,FALSE),0)+IFERROR(VLOOKUP(A11,'2016'!$C$3:$U$25,8,FALSE),0)+IFERROR(VLOOKUP(A11,'2015'!$C$3:$U$23,8,FALSE),0)+IFERROR(VLOOKUP(A11,'2014'!$C$3:$U$15,8,FALSE),0)+IFERROR(VLOOKUP(A11,'2013'!$C$3:$U$19,8,FALSE),0)+IFERROR(VLOOKUP(A11,'2012'!$C$3:$U$18,8,FALSE),0)+IFERROR(VLOOKUP(A11,'2011'!$C$3:$U$16,8,FALSE),0)+IFERROR(VLOOKUP(A11,'2010'!$C$3:$U$19,8,FALSE),0)+IFERROR(VLOOKUP(A11,'2009'!$C$3:$U$23,8,FALSE),0)</f>
        <v>0</v>
      </c>
      <c r="I11" s="56">
        <f>+IFERROR(VLOOKUP(A11,'2017'!$C$3:$U$28,9,FALSE),0)+IFERROR(VLOOKUP(A11,'2016'!$C$3:$U$25,9,FALSE),0)+IFERROR(VLOOKUP(A11,'2015'!$C$3:$U$23,9,FALSE),0)+IFERROR(VLOOKUP(A11,'2014'!$C$3:$U$15,9,FALSE),0)+IFERROR(VLOOKUP(A11,'2013'!$C$3:$U$19,9,FALSE),0)+IFERROR(VLOOKUP(A11,'2012'!$C$3:$U$18,9,FALSE),0)+IFERROR(VLOOKUP(A11,'2011'!$C$3:$U$16,9,FALSE),0)+IFERROR(VLOOKUP(A11,'2010'!$C$3:$U$19,9,FALSE),0)+IFERROR(VLOOKUP(A11,'2009'!$C$3:$U$23,9,FALSE),0)</f>
        <v>0</v>
      </c>
      <c r="J11" s="56">
        <f>+IFERROR(VLOOKUP(A11,'2017'!$C$3:$U$28,10,FALSE),0)+IFERROR(VLOOKUP(A11,'2016'!$C$3:$U$25,10,FALSE),0)+IFERROR(VLOOKUP(A11,'2015'!$C$3:$U$23,10,FALSE),0)+IFERROR(VLOOKUP(A11,'2014'!$C$3:$U$15,10,FALSE),0)+IFERROR(VLOOKUP(A11,'2013'!$C$3:$U$19,10,FALSE),0)+IFERROR(VLOOKUP(A11,'2012'!$C$3:$U$18,10,FALSE),0)+IFERROR(VLOOKUP(A11,'2011'!$C$3:$U$16,10,FALSE),0)+IFERROR(VLOOKUP(A11,'2010'!$C$3:$U$19,10,FALSE),0)+IFERROR(VLOOKUP(A11,'2009'!$C$3:$U$23,10,FALSE),0)</f>
        <v>0</v>
      </c>
      <c r="K11" s="56">
        <f>+IFERROR(VLOOKUP(A11,'2017'!$C$3:$U$28,11,FALSE),0)+IFERROR(VLOOKUP(A11,'2016'!$C$3:$U$25,11,FALSE),0)+IFERROR(VLOOKUP(A11,'2015'!$C$3:$U$23,11,FALSE),0)+IFERROR(VLOOKUP(A11,'2014'!$C$3:$U$15,11,FALSE),0)+IFERROR(VLOOKUP(A11,'2013'!$C$3:$U$19,11,FALSE),0)+IFERROR(VLOOKUP(A11,'2012'!$C$3:$U$18,11,FALSE),0)+IFERROR(VLOOKUP(A11,'2011'!$C$3:$U$16,11,FALSE),0)+IFERROR(VLOOKUP(A11,'2010'!$C$3:$U$19,11,FALSE),0)+IFERROR(VLOOKUP(A11,'2009'!$C$3:$U$23,11,FALSE),0)</f>
        <v>0</v>
      </c>
      <c r="L11" s="56">
        <f>+IFERROR(VLOOKUP(A11,'2017'!$C$3:$U$28,12,FALSE),0)+IFERROR(VLOOKUP(A11,'2016'!$C$3:$U$25,12,FALSE),0)+IFERROR(VLOOKUP(A11,'2015'!$C$3:$U$23,12,FALSE),0)+IFERROR(VLOOKUP(A11,'2014'!$C$3:$U$15,12,FALSE),0)+IFERROR(VLOOKUP(A11,'2013'!$C$3:$U$19,12,FALSE),0)+IFERROR(VLOOKUP(A11,'2012'!$C$3:$U$18,12,FALSE),0)+IFERROR(VLOOKUP(A11,'2011'!$C$3:$U$16,12,FALSE),0)+IFERROR(VLOOKUP(A11,'2010'!$C$3:$U$19,12,FALSE),0)+IFERROR(VLOOKUP(A11,'2009'!$C$3:$U$23,12,FALSE),0)</f>
        <v>1</v>
      </c>
      <c r="M11" s="56">
        <f>+IFERROR(VLOOKUP(A11,'2017'!$C$3:$U$28,13,FALSE),0)+IFERROR(VLOOKUP(A11,'2016'!$C$3:$U$25,13,FALSE),0)+IFERROR(VLOOKUP(A11,'2015'!$C$3:$U$23,13,FALSE),0)+IFERROR(VLOOKUP(A11,'2014'!$C$3:$U$15,13,FALSE),0)+IFERROR(VLOOKUP(A11,'2013'!$C$3:$U$19,13,FALSE),0)+IFERROR(VLOOKUP(A11,'2012'!$C$3:$U$18,13,FALSE),0)+IFERROR(VLOOKUP(A11,'2011'!$C$3:$U$16,13,FALSE),0)+IFERROR(VLOOKUP(A11,'2010'!$C$3:$U$19,13,FALSE),0)+IFERROR(VLOOKUP(A11,'2009'!$C$3:$U$23,13,FALSE),0)</f>
        <v>0</v>
      </c>
      <c r="N11" s="40" t="str">
        <f t="shared" si="3"/>
        <v>N/A</v>
      </c>
      <c r="O11" s="56">
        <f>+IFERROR(VLOOKUP(A11,'2017'!$C$3:$U$28,15,FALSE),0)+IFERROR(VLOOKUP(A11,'2016'!$C$3:$U$25,15,FALSE),0)+IFERROR(VLOOKUP(A11,'2015'!$C$3:$U$23,15,FALSE),0)+IFERROR(VLOOKUP(A11,'2014'!$C$3:$U$15,15,FALSE),0)+IFERROR(VLOOKUP(A11,'2013'!$C$3:$U$19,15,FALSE),0)+IFERROR(VLOOKUP(A11,'2012'!$C$3:$U$18,15,FALSE),0)+IFERROR(VLOOKUP(A11,'2011'!$C$3:$U$16,15,FALSE),0)+IFERROR(VLOOKUP(A11,'2010'!$C$3:$U$19,15,FALSE),0)+IFERROR(VLOOKUP(A11,'2009'!$C$3:$U$23,15,FALSE),0)</f>
        <v>0</v>
      </c>
      <c r="P11" s="41">
        <f t="shared" si="0"/>
        <v>0</v>
      </c>
      <c r="Q11" s="41">
        <f t="shared" si="1"/>
        <v>0</v>
      </c>
      <c r="R11" s="41">
        <f t="shared" si="2"/>
        <v>0</v>
      </c>
      <c r="S11" s="3"/>
    </row>
    <row r="12" spans="1:19" x14ac:dyDescent="0.25">
      <c r="A12" s="11" t="s">
        <v>279</v>
      </c>
      <c r="B12" s="56">
        <f>+IFERROR(VLOOKUP(A12,'2017'!$C$3:$U$28,2,FALSE),0)+IFERROR(VLOOKUP(A12,'2016'!$C$3:$U$25,2,FALSE),0)+IFERROR(VLOOKUP(A12,'2015'!$C$3:$U$23,2,FALSE),0)+IFERROR(VLOOKUP(A12,'2014'!$C$3:$U$15,2,FALSE),0)+IFERROR(VLOOKUP(A12,'2013'!$C$3:$U$19,2,FALSE),0)+IFERROR(VLOOKUP(A12,'2012'!$C$3:$U$18,2,FALSE),0)+IFERROR(VLOOKUP(A12,'2011'!$C$3:$U$16,2,FALSE),0)+IFERROR(VLOOKUP(A12,'2010'!$C$3:$U$19,2,FALSE),0)+IFERROR(VLOOKUP(A12,'2009'!$C$3:$U$23,2,FALSE),0)</f>
        <v>105</v>
      </c>
      <c r="C12" s="56">
        <f>+IFERROR(VLOOKUP(A12,'2017'!$C$3:$U$28,3,FALSE),0)+IFERROR(VLOOKUP(A12,'2016'!$C$3:$U$25,3,FALSE),0)+IFERROR(VLOOKUP(A12,'2015'!$C$3:$U$23,3,FALSE),0)+IFERROR(VLOOKUP(A12,'2014'!$C$3:$U$15,3,FALSE),0)+IFERROR(VLOOKUP(A12,'2013'!$C$3:$U$19,3,FALSE),0)+IFERROR(VLOOKUP(A12,'2012'!$C$3:$U$18,3,FALSE),0)+IFERROR(VLOOKUP(A12,'2011'!$C$3:$U$16,3,FALSE),0)+IFERROR(VLOOKUP(A12,'2010'!$C$3:$U$19,3,FALSE),0)+IFERROR(VLOOKUP(A12,'2009'!$C$3:$U$23,3,FALSE),0)</f>
        <v>19</v>
      </c>
      <c r="D12" s="56">
        <f>+IFERROR(VLOOKUP(A12,'2017'!$C$3:$U$28,4,FALSE),0)+IFERROR(VLOOKUP(A12,'2016'!$C$3:$U$25,4,FALSE),0)+IFERROR(VLOOKUP(A12,'2015'!$C$3:$U$23,4,FALSE),0)+IFERROR(VLOOKUP(A12,'2014'!$C$3:$U$15,4,FALSE),0)+IFERROR(VLOOKUP(A12,'2013'!$C$3:$U$19,4,FALSE),0)+IFERROR(VLOOKUP(A12,'2012'!$C$3:$U$18,4,FALSE),0)+IFERROR(VLOOKUP(A12,'2011'!$C$3:$U$16,4,FALSE),0)+IFERROR(VLOOKUP(A12,'2010'!$C$3:$U$19,4,FALSE),0)+IFERROR(VLOOKUP(A12,'2009'!$C$3:$U$23,4,FALSE),0)</f>
        <v>23</v>
      </c>
      <c r="E12" s="56">
        <f>+IFERROR(VLOOKUP(A12,'2017'!$C$3:$U$28,5,FALSE),0)+IFERROR(VLOOKUP(A12,'2016'!$C$3:$U$25,5,FALSE),0)+IFERROR(VLOOKUP(A12,'2015'!$C$3:$U$23,5,FALSE),0)+IFERROR(VLOOKUP(A12,'2014'!$C$3:$U$15,5,FALSE),0)+IFERROR(VLOOKUP(A12,'2013'!$C$3:$U$19,5,FALSE),0)+IFERROR(VLOOKUP(A12,'2012'!$C$3:$U$18,5,FALSE),0)+IFERROR(VLOOKUP(A12,'2011'!$C$3:$U$16,5,FALSE),0)+IFERROR(VLOOKUP(A12,'2010'!$C$3:$U$19,5,FALSE),0)+IFERROR(VLOOKUP(A12,'2009'!$C$3:$U$23,5,FALSE),0)</f>
        <v>14</v>
      </c>
      <c r="F12" s="56">
        <f>+IFERROR(VLOOKUP(A12,'2017'!$C$3:$U$28,6,FALSE),0)+IFERROR(VLOOKUP(A12,'2016'!$C$3:$U$25,6,FALSE),0)+IFERROR(VLOOKUP(A12,'2015'!$C$3:$U$23,6,FALSE),0)+IFERROR(VLOOKUP(A12,'2014'!$C$3:$U$15,6,FALSE),0)+IFERROR(VLOOKUP(A12,'2013'!$C$3:$U$19,6,FALSE),0)+IFERROR(VLOOKUP(A12,'2012'!$C$3:$U$18,6,FALSE),0)+IFERROR(VLOOKUP(A12,'2011'!$C$3:$U$16,6,FALSE),0)+IFERROR(VLOOKUP(A12,'2010'!$C$3:$U$19,6,FALSE),0)+IFERROR(VLOOKUP(A12,'2009'!$C$3:$U$23,6,FALSE),0)</f>
        <v>6</v>
      </c>
      <c r="G12" s="56">
        <f>+IFERROR(VLOOKUP(A12,'2017'!$C$3:$U$28,7,FALSE),0)+IFERROR(VLOOKUP(A12,'2016'!$C$3:$U$25,7,FALSE),0)+IFERROR(VLOOKUP(A12,'2015'!$C$3:$U$23,7,FALSE),0)+IFERROR(VLOOKUP(A12,'2014'!$C$3:$U$15,7,FALSE),0)+IFERROR(VLOOKUP(A12,'2013'!$C$3:$U$19,7,FALSE),0)+IFERROR(VLOOKUP(A12,'2012'!$C$3:$U$18,7,FALSE),0)+IFERROR(VLOOKUP(A12,'2011'!$C$3:$U$16,7,FALSE),0)+IFERROR(VLOOKUP(A12,'2010'!$C$3:$U$19,7,FALSE),0)+IFERROR(VLOOKUP(A12,'2009'!$C$3:$U$23,7,FALSE),0)</f>
        <v>2</v>
      </c>
      <c r="H12" s="56">
        <f>+IFERROR(VLOOKUP(A12,'2017'!$C$3:$U$28,8,FALSE),0)+IFERROR(VLOOKUP(A12,'2016'!$C$3:$U$25,8,FALSE),0)+IFERROR(VLOOKUP(A12,'2015'!$C$3:$U$23,8,FALSE),0)+IFERROR(VLOOKUP(A12,'2014'!$C$3:$U$15,8,FALSE),0)+IFERROR(VLOOKUP(A12,'2013'!$C$3:$U$19,8,FALSE),0)+IFERROR(VLOOKUP(A12,'2012'!$C$3:$U$18,8,FALSE),0)+IFERROR(VLOOKUP(A12,'2011'!$C$3:$U$16,8,FALSE),0)+IFERROR(VLOOKUP(A12,'2010'!$C$3:$U$19,8,FALSE),0)+IFERROR(VLOOKUP(A12,'2009'!$C$3:$U$23,8,FALSE),0)</f>
        <v>1</v>
      </c>
      <c r="I12" s="56">
        <f>+IFERROR(VLOOKUP(A12,'2017'!$C$3:$U$28,9,FALSE),0)+IFERROR(VLOOKUP(A12,'2016'!$C$3:$U$25,9,FALSE),0)+IFERROR(VLOOKUP(A12,'2015'!$C$3:$U$23,9,FALSE),0)+IFERROR(VLOOKUP(A12,'2014'!$C$3:$U$15,9,FALSE),0)+IFERROR(VLOOKUP(A12,'2013'!$C$3:$U$19,9,FALSE),0)+IFERROR(VLOOKUP(A12,'2012'!$C$3:$U$18,9,FALSE),0)+IFERROR(VLOOKUP(A12,'2011'!$C$3:$U$16,9,FALSE),0)+IFERROR(VLOOKUP(A12,'2010'!$C$3:$U$19,9,FALSE),0)+IFERROR(VLOOKUP(A12,'2009'!$C$3:$U$23,9,FALSE),0)</f>
        <v>18</v>
      </c>
      <c r="J12" s="56">
        <f>+IFERROR(VLOOKUP(A12,'2017'!$C$3:$U$28,10,FALSE),0)+IFERROR(VLOOKUP(A12,'2016'!$C$3:$U$25,10,FALSE),0)+IFERROR(VLOOKUP(A12,'2015'!$C$3:$U$23,10,FALSE),0)+IFERROR(VLOOKUP(A12,'2014'!$C$3:$U$15,10,FALSE),0)+IFERROR(VLOOKUP(A12,'2013'!$C$3:$U$19,10,FALSE),0)+IFERROR(VLOOKUP(A12,'2012'!$C$3:$U$18,10,FALSE),0)+IFERROR(VLOOKUP(A12,'2011'!$C$3:$U$16,10,FALSE),0)+IFERROR(VLOOKUP(A12,'2010'!$C$3:$U$19,10,FALSE),0)+IFERROR(VLOOKUP(A12,'2009'!$C$3:$U$23,10,FALSE),0)</f>
        <v>2</v>
      </c>
      <c r="K12" s="56">
        <f>+IFERROR(VLOOKUP(A12,'2017'!$C$3:$U$28,11,FALSE),0)+IFERROR(VLOOKUP(A12,'2016'!$C$3:$U$25,11,FALSE),0)+IFERROR(VLOOKUP(A12,'2015'!$C$3:$U$23,11,FALSE),0)+IFERROR(VLOOKUP(A12,'2014'!$C$3:$U$15,11,FALSE),0)+IFERROR(VLOOKUP(A12,'2013'!$C$3:$U$19,11,FALSE),0)+IFERROR(VLOOKUP(A12,'2012'!$C$3:$U$18,11,FALSE),0)+IFERROR(VLOOKUP(A12,'2011'!$C$3:$U$16,11,FALSE),0)+IFERROR(VLOOKUP(A12,'2010'!$C$3:$U$19,11,FALSE),0)+IFERROR(VLOOKUP(A12,'2009'!$C$3:$U$23,11,FALSE),0)</f>
        <v>16</v>
      </c>
      <c r="L12" s="56">
        <f>+IFERROR(VLOOKUP(A12,'2017'!$C$3:$U$28,12,FALSE),0)+IFERROR(VLOOKUP(A12,'2016'!$C$3:$U$25,12,FALSE),0)+IFERROR(VLOOKUP(A12,'2015'!$C$3:$U$23,12,FALSE),0)+IFERROR(VLOOKUP(A12,'2014'!$C$3:$U$15,12,FALSE),0)+IFERROR(VLOOKUP(A12,'2013'!$C$3:$U$19,12,FALSE),0)+IFERROR(VLOOKUP(A12,'2012'!$C$3:$U$18,12,FALSE),0)+IFERROR(VLOOKUP(A12,'2011'!$C$3:$U$16,12,FALSE),0)+IFERROR(VLOOKUP(A12,'2010'!$C$3:$U$19,12,FALSE),0)+IFERROR(VLOOKUP(A12,'2009'!$C$3:$U$23,12,FALSE),0)</f>
        <v>36</v>
      </c>
      <c r="M12" s="56">
        <f>+IFERROR(VLOOKUP(A12,'2017'!$C$3:$U$28,13,FALSE),0)+IFERROR(VLOOKUP(A12,'2016'!$C$3:$U$25,13,FALSE),0)+IFERROR(VLOOKUP(A12,'2015'!$C$3:$U$23,13,FALSE),0)+IFERROR(VLOOKUP(A12,'2014'!$C$3:$U$15,13,FALSE),0)+IFERROR(VLOOKUP(A12,'2013'!$C$3:$U$19,13,FALSE),0)+IFERROR(VLOOKUP(A12,'2012'!$C$3:$U$18,13,FALSE),0)+IFERROR(VLOOKUP(A12,'2011'!$C$3:$U$16,13,FALSE),0)+IFERROR(VLOOKUP(A12,'2010'!$C$3:$U$19,13,FALSE),0)+IFERROR(VLOOKUP(A12,'2009'!$C$3:$U$23,13,FALSE),0)</f>
        <v>22</v>
      </c>
      <c r="N12" s="40">
        <f t="shared" si="3"/>
        <v>1.6363636363636365</v>
      </c>
      <c r="O12" s="56">
        <f>+IFERROR(VLOOKUP(A12,'2017'!$C$3:$U$28,15,FALSE),0)+IFERROR(VLOOKUP(A12,'2016'!$C$3:$U$25,15,FALSE),0)+IFERROR(VLOOKUP(A12,'2015'!$C$3:$U$23,15,FALSE),0)+IFERROR(VLOOKUP(A12,'2014'!$C$3:$U$15,15,FALSE),0)+IFERROR(VLOOKUP(A12,'2013'!$C$3:$U$19,15,FALSE),0)+IFERROR(VLOOKUP(A12,'2012'!$C$3:$U$18,15,FALSE),0)+IFERROR(VLOOKUP(A12,'2011'!$C$3:$U$16,15,FALSE),0)+IFERROR(VLOOKUP(A12,'2010'!$C$3:$U$19,15,FALSE),0)+IFERROR(VLOOKUP(A12,'2009'!$C$3:$U$23,15,FALSE),0)</f>
        <v>2</v>
      </c>
      <c r="P12" s="41">
        <f t="shared" si="0"/>
        <v>0.24770642201834864</v>
      </c>
      <c r="Q12" s="41">
        <f t="shared" si="1"/>
        <v>0.52380952380952384</v>
      </c>
      <c r="R12" s="41">
        <f t="shared" si="2"/>
        <v>0.21904761904761905</v>
      </c>
      <c r="S12" s="3"/>
    </row>
    <row r="13" spans="1:19" x14ac:dyDescent="0.25">
      <c r="A13" s="11" t="s">
        <v>264</v>
      </c>
      <c r="B13" s="56">
        <f>+IFERROR(VLOOKUP(A13,'2017'!$C$3:$U$28,2,FALSE),0)+IFERROR(VLOOKUP(A13,'2016'!$C$3:$U$25,2,FALSE),0)+IFERROR(VLOOKUP(A13,'2015'!$C$3:$U$23,2,FALSE),0)+IFERROR(VLOOKUP(A13,'2014'!$C$3:$U$15,2,FALSE),0)+IFERROR(VLOOKUP(A13,'2013'!$C$3:$U$19,2,FALSE),0)+IFERROR(VLOOKUP(A13,'2012'!$C$3:$U$18,2,FALSE),0)+IFERROR(VLOOKUP(A13,'2011'!$C$3:$U$16,2,FALSE),0)+IFERROR(VLOOKUP(A13,'2010'!$C$3:$U$19,2,FALSE),0)+IFERROR(VLOOKUP(A13,'2009'!$C$3:$U$23,2,FALSE),0)</f>
        <v>4</v>
      </c>
      <c r="C13" s="56">
        <f>+IFERROR(VLOOKUP(A13,'2017'!$C$3:$U$28,3,FALSE),0)+IFERROR(VLOOKUP(A13,'2016'!$C$3:$U$25,3,FALSE),0)+IFERROR(VLOOKUP(A13,'2015'!$C$3:$U$23,3,FALSE),0)+IFERROR(VLOOKUP(A13,'2014'!$C$3:$U$15,3,FALSE),0)+IFERROR(VLOOKUP(A13,'2013'!$C$3:$U$19,3,FALSE),0)+IFERROR(VLOOKUP(A13,'2012'!$C$3:$U$18,3,FALSE),0)+IFERROR(VLOOKUP(A13,'2011'!$C$3:$U$16,3,FALSE),0)+IFERROR(VLOOKUP(A13,'2010'!$C$3:$U$19,3,FALSE),0)+IFERROR(VLOOKUP(A13,'2009'!$C$3:$U$23,3,FALSE),0)</f>
        <v>2</v>
      </c>
      <c r="D13" s="56">
        <f>+IFERROR(VLOOKUP(A13,'2017'!$C$3:$U$28,4,FALSE),0)+IFERROR(VLOOKUP(A13,'2016'!$C$3:$U$25,4,FALSE),0)+IFERROR(VLOOKUP(A13,'2015'!$C$3:$U$23,4,FALSE),0)+IFERROR(VLOOKUP(A13,'2014'!$C$3:$U$15,4,FALSE),0)+IFERROR(VLOOKUP(A13,'2013'!$C$3:$U$19,4,FALSE),0)+IFERROR(VLOOKUP(A13,'2012'!$C$3:$U$18,4,FALSE),0)+IFERROR(VLOOKUP(A13,'2011'!$C$3:$U$16,4,FALSE),0)+IFERROR(VLOOKUP(A13,'2010'!$C$3:$U$19,4,FALSE),0)+IFERROR(VLOOKUP(A13,'2009'!$C$3:$U$23,4,FALSE),0)</f>
        <v>0</v>
      </c>
      <c r="E13" s="56">
        <f>+IFERROR(VLOOKUP(A13,'2017'!$C$3:$U$28,5,FALSE),0)+IFERROR(VLOOKUP(A13,'2016'!$C$3:$U$25,5,FALSE),0)+IFERROR(VLOOKUP(A13,'2015'!$C$3:$U$23,5,FALSE),0)+IFERROR(VLOOKUP(A13,'2014'!$C$3:$U$15,5,FALSE),0)+IFERROR(VLOOKUP(A13,'2013'!$C$3:$U$19,5,FALSE),0)+IFERROR(VLOOKUP(A13,'2012'!$C$3:$U$18,5,FALSE),0)+IFERROR(VLOOKUP(A13,'2011'!$C$3:$U$16,5,FALSE),0)+IFERROR(VLOOKUP(A13,'2010'!$C$3:$U$19,5,FALSE),0)+IFERROR(VLOOKUP(A13,'2009'!$C$3:$U$23,5,FALSE),0)</f>
        <v>0</v>
      </c>
      <c r="F13" s="56">
        <f>+IFERROR(VLOOKUP(A13,'2017'!$C$3:$U$28,6,FALSE),0)+IFERROR(VLOOKUP(A13,'2016'!$C$3:$U$25,6,FALSE),0)+IFERROR(VLOOKUP(A13,'2015'!$C$3:$U$23,6,FALSE),0)+IFERROR(VLOOKUP(A13,'2014'!$C$3:$U$15,6,FALSE),0)+IFERROR(VLOOKUP(A13,'2013'!$C$3:$U$19,6,FALSE),0)+IFERROR(VLOOKUP(A13,'2012'!$C$3:$U$18,6,FALSE),0)+IFERROR(VLOOKUP(A13,'2011'!$C$3:$U$16,6,FALSE),0)+IFERROR(VLOOKUP(A13,'2010'!$C$3:$U$19,6,FALSE),0)+IFERROR(VLOOKUP(A13,'2009'!$C$3:$U$23,6,FALSE),0)</f>
        <v>0</v>
      </c>
      <c r="G13" s="56">
        <f>+IFERROR(VLOOKUP(A13,'2017'!$C$3:$U$28,7,FALSE),0)+IFERROR(VLOOKUP(A13,'2016'!$C$3:$U$25,7,FALSE),0)+IFERROR(VLOOKUP(A13,'2015'!$C$3:$U$23,7,FALSE),0)+IFERROR(VLOOKUP(A13,'2014'!$C$3:$U$15,7,FALSE),0)+IFERROR(VLOOKUP(A13,'2013'!$C$3:$U$19,7,FALSE),0)+IFERROR(VLOOKUP(A13,'2012'!$C$3:$U$18,7,FALSE),0)+IFERROR(VLOOKUP(A13,'2011'!$C$3:$U$16,7,FALSE),0)+IFERROR(VLOOKUP(A13,'2010'!$C$3:$U$19,7,FALSE),0)+IFERROR(VLOOKUP(A13,'2009'!$C$3:$U$23,7,FALSE),0)</f>
        <v>0</v>
      </c>
      <c r="H13" s="56">
        <f>+IFERROR(VLOOKUP(A13,'2017'!$C$3:$U$28,8,FALSE),0)+IFERROR(VLOOKUP(A13,'2016'!$C$3:$U$25,8,FALSE),0)+IFERROR(VLOOKUP(A13,'2015'!$C$3:$U$23,8,FALSE),0)+IFERROR(VLOOKUP(A13,'2014'!$C$3:$U$15,8,FALSE),0)+IFERROR(VLOOKUP(A13,'2013'!$C$3:$U$19,8,FALSE),0)+IFERROR(VLOOKUP(A13,'2012'!$C$3:$U$18,8,FALSE),0)+IFERROR(VLOOKUP(A13,'2011'!$C$3:$U$16,8,FALSE),0)+IFERROR(VLOOKUP(A13,'2010'!$C$3:$U$19,8,FALSE),0)+IFERROR(VLOOKUP(A13,'2009'!$C$3:$U$23,8,FALSE),0)</f>
        <v>0</v>
      </c>
      <c r="I13" s="56">
        <f>+IFERROR(VLOOKUP(A13,'2017'!$C$3:$U$28,9,FALSE),0)+IFERROR(VLOOKUP(A13,'2016'!$C$3:$U$25,9,FALSE),0)+IFERROR(VLOOKUP(A13,'2015'!$C$3:$U$23,9,FALSE),0)+IFERROR(VLOOKUP(A13,'2014'!$C$3:$U$15,9,FALSE),0)+IFERROR(VLOOKUP(A13,'2013'!$C$3:$U$19,9,FALSE),0)+IFERROR(VLOOKUP(A13,'2012'!$C$3:$U$18,9,FALSE),0)+IFERROR(VLOOKUP(A13,'2011'!$C$3:$U$16,9,FALSE),0)+IFERROR(VLOOKUP(A13,'2010'!$C$3:$U$19,9,FALSE),0)+IFERROR(VLOOKUP(A13,'2009'!$C$3:$U$23,9,FALSE),0)</f>
        <v>1</v>
      </c>
      <c r="J13" s="56">
        <f>+IFERROR(VLOOKUP(A13,'2017'!$C$3:$U$28,10,FALSE),0)+IFERROR(VLOOKUP(A13,'2016'!$C$3:$U$25,10,FALSE),0)+IFERROR(VLOOKUP(A13,'2015'!$C$3:$U$23,10,FALSE),0)+IFERROR(VLOOKUP(A13,'2014'!$C$3:$U$15,10,FALSE),0)+IFERROR(VLOOKUP(A13,'2013'!$C$3:$U$19,10,FALSE),0)+IFERROR(VLOOKUP(A13,'2012'!$C$3:$U$18,10,FALSE),0)+IFERROR(VLOOKUP(A13,'2011'!$C$3:$U$16,10,FALSE),0)+IFERROR(VLOOKUP(A13,'2010'!$C$3:$U$19,10,FALSE),0)+IFERROR(VLOOKUP(A13,'2009'!$C$3:$U$23,10,FALSE),0)</f>
        <v>0</v>
      </c>
      <c r="K13" s="56">
        <f>+IFERROR(VLOOKUP(A13,'2017'!$C$3:$U$28,11,FALSE),0)+IFERROR(VLOOKUP(A13,'2016'!$C$3:$U$25,11,FALSE),0)+IFERROR(VLOOKUP(A13,'2015'!$C$3:$U$23,11,FALSE),0)+IFERROR(VLOOKUP(A13,'2014'!$C$3:$U$15,11,FALSE),0)+IFERROR(VLOOKUP(A13,'2013'!$C$3:$U$19,11,FALSE),0)+IFERROR(VLOOKUP(A13,'2012'!$C$3:$U$18,11,FALSE),0)+IFERROR(VLOOKUP(A13,'2011'!$C$3:$U$16,11,FALSE),0)+IFERROR(VLOOKUP(A13,'2010'!$C$3:$U$19,11,FALSE),0)+IFERROR(VLOOKUP(A13,'2009'!$C$3:$U$23,11,FALSE),0)</f>
        <v>2</v>
      </c>
      <c r="L13" s="56">
        <f>+IFERROR(VLOOKUP(A13,'2017'!$C$3:$U$28,12,FALSE),0)+IFERROR(VLOOKUP(A13,'2016'!$C$3:$U$25,12,FALSE),0)+IFERROR(VLOOKUP(A13,'2015'!$C$3:$U$23,12,FALSE),0)+IFERROR(VLOOKUP(A13,'2014'!$C$3:$U$15,12,FALSE),0)+IFERROR(VLOOKUP(A13,'2013'!$C$3:$U$19,12,FALSE),0)+IFERROR(VLOOKUP(A13,'2012'!$C$3:$U$18,12,FALSE),0)+IFERROR(VLOOKUP(A13,'2011'!$C$3:$U$16,12,FALSE),0)+IFERROR(VLOOKUP(A13,'2010'!$C$3:$U$19,12,FALSE),0)+IFERROR(VLOOKUP(A13,'2009'!$C$3:$U$23,12,FALSE),0)</f>
        <v>1</v>
      </c>
      <c r="M13" s="56">
        <f>+IFERROR(VLOOKUP(A13,'2017'!$C$3:$U$28,13,FALSE),0)+IFERROR(VLOOKUP(A13,'2016'!$C$3:$U$25,13,FALSE),0)+IFERROR(VLOOKUP(A13,'2015'!$C$3:$U$23,13,FALSE),0)+IFERROR(VLOOKUP(A13,'2014'!$C$3:$U$15,13,FALSE),0)+IFERROR(VLOOKUP(A13,'2013'!$C$3:$U$19,13,FALSE),0)+IFERROR(VLOOKUP(A13,'2012'!$C$3:$U$18,13,FALSE),0)+IFERROR(VLOOKUP(A13,'2011'!$C$3:$U$16,13,FALSE),0)+IFERROR(VLOOKUP(A13,'2010'!$C$3:$U$19,13,FALSE),0)+IFERROR(VLOOKUP(A13,'2009'!$C$3:$U$23,13,FALSE),0)</f>
        <v>0</v>
      </c>
      <c r="N13" s="40" t="str">
        <f t="shared" si="3"/>
        <v>N/A</v>
      </c>
      <c r="O13" s="56">
        <f>+IFERROR(VLOOKUP(A13,'2017'!$C$3:$U$28,15,FALSE),0)+IFERROR(VLOOKUP(A13,'2016'!$C$3:$U$25,15,FALSE),0)+IFERROR(VLOOKUP(A13,'2015'!$C$3:$U$23,15,FALSE),0)+IFERROR(VLOOKUP(A13,'2014'!$C$3:$U$15,15,FALSE),0)+IFERROR(VLOOKUP(A13,'2013'!$C$3:$U$19,15,FALSE),0)+IFERROR(VLOOKUP(A13,'2012'!$C$3:$U$18,15,FALSE),0)+IFERROR(VLOOKUP(A13,'2011'!$C$3:$U$16,15,FALSE),0)+IFERROR(VLOOKUP(A13,'2010'!$C$3:$U$19,15,FALSE),0)+IFERROR(VLOOKUP(A13,'2009'!$C$3:$U$23,15,FALSE),0)</f>
        <v>0</v>
      </c>
      <c r="P13" s="41">
        <f t="shared" si="0"/>
        <v>0</v>
      </c>
      <c r="Q13" s="41">
        <f t="shared" si="1"/>
        <v>0</v>
      </c>
      <c r="R13" s="41">
        <f t="shared" si="2"/>
        <v>0</v>
      </c>
      <c r="S13" s="3"/>
    </row>
    <row r="14" spans="1:19" x14ac:dyDescent="0.25">
      <c r="A14" s="11" t="s">
        <v>224</v>
      </c>
      <c r="B14" s="56">
        <f>+IFERROR(VLOOKUP(A14,'2017'!$C$3:$U$28,2,FALSE),0)+IFERROR(VLOOKUP(A14,'2016'!$C$3:$U$25,2,FALSE),0)+IFERROR(VLOOKUP(A14,'2015'!$C$3:$U$23,2,FALSE),0)+IFERROR(VLOOKUP(A14,'2014'!$C$3:$U$15,2,FALSE),0)+IFERROR(VLOOKUP(A14,'2013'!$C$3:$U$19,2,FALSE),0)+IFERROR(VLOOKUP(A14,'2012'!$C$3:$U$18,2,FALSE),0)+IFERROR(VLOOKUP(A14,'2011'!$C$3:$U$16,2,FALSE),0)+IFERROR(VLOOKUP(A14,'2010'!$C$3:$U$19,2,FALSE),0)+IFERROR(VLOOKUP(A14,'2009'!$C$3:$U$23,2,FALSE),0)</f>
        <v>99</v>
      </c>
      <c r="C14" s="56">
        <f>+IFERROR(VLOOKUP(A14,'2017'!$C$3:$U$28,3,FALSE),0)+IFERROR(VLOOKUP(A14,'2016'!$C$3:$U$25,3,FALSE),0)+IFERROR(VLOOKUP(A14,'2015'!$C$3:$U$23,3,FALSE),0)+IFERROR(VLOOKUP(A14,'2014'!$C$3:$U$15,3,FALSE),0)+IFERROR(VLOOKUP(A14,'2013'!$C$3:$U$19,3,FALSE),0)+IFERROR(VLOOKUP(A14,'2012'!$C$3:$U$18,3,FALSE),0)+IFERROR(VLOOKUP(A14,'2011'!$C$3:$U$16,3,FALSE),0)+IFERROR(VLOOKUP(A14,'2010'!$C$3:$U$19,3,FALSE),0)+IFERROR(VLOOKUP(A14,'2009'!$C$3:$U$23,3,FALSE),0)</f>
        <v>24</v>
      </c>
      <c r="D14" s="56">
        <f>+IFERROR(VLOOKUP(A14,'2017'!$C$3:$U$28,4,FALSE),0)+IFERROR(VLOOKUP(A14,'2016'!$C$3:$U$25,4,FALSE),0)+IFERROR(VLOOKUP(A14,'2015'!$C$3:$U$23,4,FALSE),0)+IFERROR(VLOOKUP(A14,'2014'!$C$3:$U$15,4,FALSE),0)+IFERROR(VLOOKUP(A14,'2013'!$C$3:$U$19,4,FALSE),0)+IFERROR(VLOOKUP(A14,'2012'!$C$3:$U$18,4,FALSE),0)+IFERROR(VLOOKUP(A14,'2011'!$C$3:$U$16,4,FALSE),0)+IFERROR(VLOOKUP(A14,'2010'!$C$3:$U$19,4,FALSE),0)+IFERROR(VLOOKUP(A14,'2009'!$C$3:$U$23,4,FALSE),0)</f>
        <v>29</v>
      </c>
      <c r="E14" s="56">
        <f>+IFERROR(VLOOKUP(A14,'2017'!$C$3:$U$28,5,FALSE),0)+IFERROR(VLOOKUP(A14,'2016'!$C$3:$U$25,5,FALSE),0)+IFERROR(VLOOKUP(A14,'2015'!$C$3:$U$23,5,FALSE),0)+IFERROR(VLOOKUP(A14,'2014'!$C$3:$U$15,5,FALSE),0)+IFERROR(VLOOKUP(A14,'2013'!$C$3:$U$19,5,FALSE),0)+IFERROR(VLOOKUP(A14,'2012'!$C$3:$U$18,5,FALSE),0)+IFERROR(VLOOKUP(A14,'2011'!$C$3:$U$16,5,FALSE),0)+IFERROR(VLOOKUP(A14,'2010'!$C$3:$U$19,5,FALSE),0)+IFERROR(VLOOKUP(A14,'2009'!$C$3:$U$23,5,FALSE),0)</f>
        <v>20</v>
      </c>
      <c r="F14" s="56">
        <f>+IFERROR(VLOOKUP(A14,'2017'!$C$3:$U$28,6,FALSE),0)+IFERROR(VLOOKUP(A14,'2016'!$C$3:$U$25,6,FALSE),0)+IFERROR(VLOOKUP(A14,'2015'!$C$3:$U$23,6,FALSE),0)+IFERROR(VLOOKUP(A14,'2014'!$C$3:$U$15,6,FALSE),0)+IFERROR(VLOOKUP(A14,'2013'!$C$3:$U$19,6,FALSE),0)+IFERROR(VLOOKUP(A14,'2012'!$C$3:$U$18,6,FALSE),0)+IFERROR(VLOOKUP(A14,'2011'!$C$3:$U$16,6,FALSE),0)+IFERROR(VLOOKUP(A14,'2010'!$C$3:$U$19,6,FALSE),0)+IFERROR(VLOOKUP(A14,'2009'!$C$3:$U$23,6,FALSE),0)</f>
        <v>6</v>
      </c>
      <c r="G14" s="56">
        <f>+IFERROR(VLOOKUP(A14,'2017'!$C$3:$U$28,7,FALSE),0)+IFERROR(VLOOKUP(A14,'2016'!$C$3:$U$25,7,FALSE),0)+IFERROR(VLOOKUP(A14,'2015'!$C$3:$U$23,7,FALSE),0)+IFERROR(VLOOKUP(A14,'2014'!$C$3:$U$15,7,FALSE),0)+IFERROR(VLOOKUP(A14,'2013'!$C$3:$U$19,7,FALSE),0)+IFERROR(VLOOKUP(A14,'2012'!$C$3:$U$18,7,FALSE),0)+IFERROR(VLOOKUP(A14,'2011'!$C$3:$U$16,7,FALSE),0)+IFERROR(VLOOKUP(A14,'2010'!$C$3:$U$19,7,FALSE),0)+IFERROR(VLOOKUP(A14,'2009'!$C$3:$U$23,7,FALSE),0)</f>
        <v>1</v>
      </c>
      <c r="H14" s="56">
        <f>+IFERROR(VLOOKUP(A14,'2017'!$C$3:$U$28,8,FALSE),0)+IFERROR(VLOOKUP(A14,'2016'!$C$3:$U$25,8,FALSE),0)+IFERROR(VLOOKUP(A14,'2015'!$C$3:$U$23,8,FALSE),0)+IFERROR(VLOOKUP(A14,'2014'!$C$3:$U$15,8,FALSE),0)+IFERROR(VLOOKUP(A14,'2013'!$C$3:$U$19,8,FALSE),0)+IFERROR(VLOOKUP(A14,'2012'!$C$3:$U$18,8,FALSE),0)+IFERROR(VLOOKUP(A14,'2011'!$C$3:$U$16,8,FALSE),0)+IFERROR(VLOOKUP(A14,'2010'!$C$3:$U$19,8,FALSE),0)+IFERROR(VLOOKUP(A14,'2009'!$C$3:$U$23,8,FALSE),0)</f>
        <v>2</v>
      </c>
      <c r="I14" s="56">
        <f>+IFERROR(VLOOKUP(A14,'2017'!$C$3:$U$28,9,FALSE),0)+IFERROR(VLOOKUP(A14,'2016'!$C$3:$U$25,9,FALSE),0)+IFERROR(VLOOKUP(A14,'2015'!$C$3:$U$23,9,FALSE),0)+IFERROR(VLOOKUP(A14,'2014'!$C$3:$U$15,9,FALSE),0)+IFERROR(VLOOKUP(A14,'2013'!$C$3:$U$19,9,FALSE),0)+IFERROR(VLOOKUP(A14,'2012'!$C$3:$U$18,9,FALSE),0)+IFERROR(VLOOKUP(A14,'2011'!$C$3:$U$16,9,FALSE),0)+IFERROR(VLOOKUP(A14,'2010'!$C$3:$U$19,9,FALSE),0)+IFERROR(VLOOKUP(A14,'2009'!$C$3:$U$23,9,FALSE),0)</f>
        <v>14</v>
      </c>
      <c r="J14" s="56">
        <f>+IFERROR(VLOOKUP(A14,'2017'!$C$3:$U$28,10,FALSE),0)+IFERROR(VLOOKUP(A14,'2016'!$C$3:$U$25,10,FALSE),0)+IFERROR(VLOOKUP(A14,'2015'!$C$3:$U$23,10,FALSE),0)+IFERROR(VLOOKUP(A14,'2014'!$C$3:$U$15,10,FALSE),0)+IFERROR(VLOOKUP(A14,'2013'!$C$3:$U$19,10,FALSE),0)+IFERROR(VLOOKUP(A14,'2012'!$C$3:$U$18,10,FALSE),0)+IFERROR(VLOOKUP(A14,'2011'!$C$3:$U$16,10,FALSE),0)+IFERROR(VLOOKUP(A14,'2010'!$C$3:$U$19,10,FALSE),0)+IFERROR(VLOOKUP(A14,'2009'!$C$3:$U$23,10,FALSE),0)</f>
        <v>0</v>
      </c>
      <c r="K14" s="56">
        <f>+IFERROR(VLOOKUP(A14,'2017'!$C$3:$U$28,11,FALSE),0)+IFERROR(VLOOKUP(A14,'2016'!$C$3:$U$25,11,FALSE),0)+IFERROR(VLOOKUP(A14,'2015'!$C$3:$U$23,11,FALSE),0)+IFERROR(VLOOKUP(A14,'2014'!$C$3:$U$15,11,FALSE),0)+IFERROR(VLOOKUP(A14,'2013'!$C$3:$U$19,11,FALSE),0)+IFERROR(VLOOKUP(A14,'2012'!$C$3:$U$18,11,FALSE),0)+IFERROR(VLOOKUP(A14,'2011'!$C$3:$U$16,11,FALSE),0)+IFERROR(VLOOKUP(A14,'2010'!$C$3:$U$19,11,FALSE),0)+IFERROR(VLOOKUP(A14,'2009'!$C$3:$U$23,11,FALSE),0)</f>
        <v>7</v>
      </c>
      <c r="L14" s="56">
        <f>+IFERROR(VLOOKUP(A14,'2017'!$C$3:$U$28,12,FALSE),0)+IFERROR(VLOOKUP(A14,'2016'!$C$3:$U$25,12,FALSE),0)+IFERROR(VLOOKUP(A14,'2015'!$C$3:$U$23,12,FALSE),0)+IFERROR(VLOOKUP(A14,'2014'!$C$3:$U$15,12,FALSE),0)+IFERROR(VLOOKUP(A14,'2013'!$C$3:$U$19,12,FALSE),0)+IFERROR(VLOOKUP(A14,'2012'!$C$3:$U$18,12,FALSE),0)+IFERROR(VLOOKUP(A14,'2011'!$C$3:$U$16,12,FALSE),0)+IFERROR(VLOOKUP(A14,'2010'!$C$3:$U$19,12,FALSE),0)+IFERROR(VLOOKUP(A14,'2009'!$C$3:$U$23,12,FALSE),0)</f>
        <v>19</v>
      </c>
      <c r="M14" s="56">
        <f>+IFERROR(VLOOKUP(A14,'2017'!$C$3:$U$28,13,FALSE),0)+IFERROR(VLOOKUP(A14,'2016'!$C$3:$U$25,13,FALSE),0)+IFERROR(VLOOKUP(A14,'2015'!$C$3:$U$23,13,FALSE),0)+IFERROR(VLOOKUP(A14,'2014'!$C$3:$U$15,13,FALSE),0)+IFERROR(VLOOKUP(A14,'2013'!$C$3:$U$19,13,FALSE),0)+IFERROR(VLOOKUP(A14,'2012'!$C$3:$U$18,13,FALSE),0)+IFERROR(VLOOKUP(A14,'2011'!$C$3:$U$16,13,FALSE),0)+IFERROR(VLOOKUP(A14,'2010'!$C$3:$U$19,13,FALSE),0)+IFERROR(VLOOKUP(A14,'2009'!$C$3:$U$23,13,FALSE),0)</f>
        <v>1</v>
      </c>
      <c r="N14" s="40">
        <f t="shared" si="3"/>
        <v>19</v>
      </c>
      <c r="O14" s="56">
        <f>+IFERROR(VLOOKUP(A14,'2017'!$C$3:$U$28,15,FALSE),0)+IFERROR(VLOOKUP(A14,'2016'!$C$3:$U$25,15,FALSE),0)+IFERROR(VLOOKUP(A14,'2015'!$C$3:$U$23,15,FALSE),0)+IFERROR(VLOOKUP(A14,'2014'!$C$3:$U$15,15,FALSE),0)+IFERROR(VLOOKUP(A14,'2013'!$C$3:$U$19,15,FALSE),0)+IFERROR(VLOOKUP(A14,'2012'!$C$3:$U$18,15,FALSE),0)+IFERROR(VLOOKUP(A14,'2011'!$C$3:$U$16,15,FALSE),0)+IFERROR(VLOOKUP(A14,'2010'!$C$3:$U$19,15,FALSE),0)+IFERROR(VLOOKUP(A14,'2009'!$C$3:$U$23,15,FALSE),0)</f>
        <v>0</v>
      </c>
      <c r="P14" s="41">
        <f t="shared" si="0"/>
        <v>0.29292929292929293</v>
      </c>
      <c r="Q14" s="41">
        <f t="shared" si="1"/>
        <v>0.64646464646464652</v>
      </c>
      <c r="R14" s="41">
        <f t="shared" si="2"/>
        <v>0.29292929292929293</v>
      </c>
      <c r="S14" s="3"/>
    </row>
    <row r="15" spans="1:19" x14ac:dyDescent="0.25">
      <c r="A15" s="11" t="s">
        <v>278</v>
      </c>
      <c r="B15" s="56">
        <f>+IFERROR(VLOOKUP(A15,'2017'!$C$3:$U$28,2,FALSE),0)+IFERROR(VLOOKUP(A15,'2016'!$C$3:$U$25,2,FALSE),0)+IFERROR(VLOOKUP(A15,'2015'!$C$3:$U$23,2,FALSE),0)+IFERROR(VLOOKUP(A15,'2014'!$C$3:$U$15,2,FALSE),0)+IFERROR(VLOOKUP(A15,'2013'!$C$3:$U$19,2,FALSE),0)+IFERROR(VLOOKUP(A15,'2012'!$C$3:$U$18,2,FALSE),0)+IFERROR(VLOOKUP(A15,'2011'!$C$3:$U$16,2,FALSE),0)+IFERROR(VLOOKUP(A15,'2010'!$C$3:$U$19,2,FALSE),0)+IFERROR(VLOOKUP(A15,'2009'!$C$3:$U$23,2,FALSE),0)</f>
        <v>43</v>
      </c>
      <c r="C15" s="56">
        <f>+IFERROR(VLOOKUP(A15,'2017'!$C$3:$U$28,3,FALSE),0)+IFERROR(VLOOKUP(A15,'2016'!$C$3:$U$25,3,FALSE),0)+IFERROR(VLOOKUP(A15,'2015'!$C$3:$U$23,3,FALSE),0)+IFERROR(VLOOKUP(A15,'2014'!$C$3:$U$15,3,FALSE),0)+IFERROR(VLOOKUP(A15,'2013'!$C$3:$U$19,3,FALSE),0)+IFERROR(VLOOKUP(A15,'2012'!$C$3:$U$18,3,FALSE),0)+IFERROR(VLOOKUP(A15,'2011'!$C$3:$U$16,3,FALSE),0)+IFERROR(VLOOKUP(A15,'2010'!$C$3:$U$19,3,FALSE),0)+IFERROR(VLOOKUP(A15,'2009'!$C$3:$U$23,3,FALSE),0)</f>
        <v>11</v>
      </c>
      <c r="D15" s="56">
        <f>+IFERROR(VLOOKUP(A15,'2017'!$C$3:$U$28,4,FALSE),0)+IFERROR(VLOOKUP(A15,'2016'!$C$3:$U$25,4,FALSE),0)+IFERROR(VLOOKUP(A15,'2015'!$C$3:$U$23,4,FALSE),0)+IFERROR(VLOOKUP(A15,'2014'!$C$3:$U$15,4,FALSE),0)+IFERROR(VLOOKUP(A15,'2013'!$C$3:$U$19,4,FALSE),0)+IFERROR(VLOOKUP(A15,'2012'!$C$3:$U$18,4,FALSE),0)+IFERROR(VLOOKUP(A15,'2011'!$C$3:$U$16,4,FALSE),0)+IFERROR(VLOOKUP(A15,'2010'!$C$3:$U$19,4,FALSE),0)+IFERROR(VLOOKUP(A15,'2009'!$C$3:$U$23,4,FALSE),0)</f>
        <v>7</v>
      </c>
      <c r="E15" s="56">
        <f>+IFERROR(VLOOKUP(A15,'2017'!$C$3:$U$28,5,FALSE),0)+IFERROR(VLOOKUP(A15,'2016'!$C$3:$U$25,5,FALSE),0)+IFERROR(VLOOKUP(A15,'2015'!$C$3:$U$23,5,FALSE),0)+IFERROR(VLOOKUP(A15,'2014'!$C$3:$U$15,5,FALSE),0)+IFERROR(VLOOKUP(A15,'2013'!$C$3:$U$19,5,FALSE),0)+IFERROR(VLOOKUP(A15,'2012'!$C$3:$U$18,5,FALSE),0)+IFERROR(VLOOKUP(A15,'2011'!$C$3:$U$16,5,FALSE),0)+IFERROR(VLOOKUP(A15,'2010'!$C$3:$U$19,5,FALSE),0)+IFERROR(VLOOKUP(A15,'2009'!$C$3:$U$23,5,FALSE),0)</f>
        <v>6</v>
      </c>
      <c r="F15" s="56">
        <f>+IFERROR(VLOOKUP(A15,'2017'!$C$3:$U$28,6,FALSE),0)+IFERROR(VLOOKUP(A15,'2016'!$C$3:$U$25,6,FALSE),0)+IFERROR(VLOOKUP(A15,'2015'!$C$3:$U$23,6,FALSE),0)+IFERROR(VLOOKUP(A15,'2014'!$C$3:$U$15,6,FALSE),0)+IFERROR(VLOOKUP(A15,'2013'!$C$3:$U$19,6,FALSE),0)+IFERROR(VLOOKUP(A15,'2012'!$C$3:$U$18,6,FALSE),0)+IFERROR(VLOOKUP(A15,'2011'!$C$3:$U$16,6,FALSE),0)+IFERROR(VLOOKUP(A15,'2010'!$C$3:$U$19,6,FALSE),0)+IFERROR(VLOOKUP(A15,'2009'!$C$3:$U$23,6,FALSE),0)</f>
        <v>1</v>
      </c>
      <c r="G15" s="56">
        <f>+IFERROR(VLOOKUP(A15,'2017'!$C$3:$U$28,7,FALSE),0)+IFERROR(VLOOKUP(A15,'2016'!$C$3:$U$25,7,FALSE),0)+IFERROR(VLOOKUP(A15,'2015'!$C$3:$U$23,7,FALSE),0)+IFERROR(VLOOKUP(A15,'2014'!$C$3:$U$15,7,FALSE),0)+IFERROR(VLOOKUP(A15,'2013'!$C$3:$U$19,7,FALSE),0)+IFERROR(VLOOKUP(A15,'2012'!$C$3:$U$18,7,FALSE),0)+IFERROR(VLOOKUP(A15,'2011'!$C$3:$U$16,7,FALSE),0)+IFERROR(VLOOKUP(A15,'2010'!$C$3:$U$19,7,FALSE),0)+IFERROR(VLOOKUP(A15,'2009'!$C$3:$U$23,7,FALSE),0)</f>
        <v>0</v>
      </c>
      <c r="H15" s="56">
        <f>+IFERROR(VLOOKUP(A15,'2017'!$C$3:$U$28,8,FALSE),0)+IFERROR(VLOOKUP(A15,'2016'!$C$3:$U$25,8,FALSE),0)+IFERROR(VLOOKUP(A15,'2015'!$C$3:$U$23,8,FALSE),0)+IFERROR(VLOOKUP(A15,'2014'!$C$3:$U$15,8,FALSE),0)+IFERROR(VLOOKUP(A15,'2013'!$C$3:$U$19,8,FALSE),0)+IFERROR(VLOOKUP(A15,'2012'!$C$3:$U$18,8,FALSE),0)+IFERROR(VLOOKUP(A15,'2011'!$C$3:$U$16,8,FALSE),0)+IFERROR(VLOOKUP(A15,'2010'!$C$3:$U$19,8,FALSE),0)+IFERROR(VLOOKUP(A15,'2009'!$C$3:$U$23,8,FALSE),0)</f>
        <v>0</v>
      </c>
      <c r="I15" s="56">
        <f>+IFERROR(VLOOKUP(A15,'2017'!$C$3:$U$28,9,FALSE),0)+IFERROR(VLOOKUP(A15,'2016'!$C$3:$U$25,9,FALSE),0)+IFERROR(VLOOKUP(A15,'2015'!$C$3:$U$23,9,FALSE),0)+IFERROR(VLOOKUP(A15,'2014'!$C$3:$U$15,9,FALSE),0)+IFERROR(VLOOKUP(A15,'2013'!$C$3:$U$19,9,FALSE),0)+IFERROR(VLOOKUP(A15,'2012'!$C$3:$U$18,9,FALSE),0)+IFERROR(VLOOKUP(A15,'2011'!$C$3:$U$16,9,FALSE),0)+IFERROR(VLOOKUP(A15,'2010'!$C$3:$U$19,9,FALSE),0)+IFERROR(VLOOKUP(A15,'2009'!$C$3:$U$23,9,FALSE),0)</f>
        <v>6</v>
      </c>
      <c r="J15" s="56">
        <f>+IFERROR(VLOOKUP(A15,'2017'!$C$3:$U$28,10,FALSE),0)+IFERROR(VLOOKUP(A15,'2016'!$C$3:$U$25,10,FALSE),0)+IFERROR(VLOOKUP(A15,'2015'!$C$3:$U$23,10,FALSE),0)+IFERROR(VLOOKUP(A15,'2014'!$C$3:$U$15,10,FALSE),0)+IFERROR(VLOOKUP(A15,'2013'!$C$3:$U$19,10,FALSE),0)+IFERROR(VLOOKUP(A15,'2012'!$C$3:$U$18,10,FALSE),0)+IFERROR(VLOOKUP(A15,'2011'!$C$3:$U$16,10,FALSE),0)+IFERROR(VLOOKUP(A15,'2010'!$C$3:$U$19,10,FALSE),0)+IFERROR(VLOOKUP(A15,'2009'!$C$3:$U$23,10,FALSE),0)</f>
        <v>1</v>
      </c>
      <c r="K15" s="56">
        <f>+IFERROR(VLOOKUP(A15,'2017'!$C$3:$U$28,11,FALSE),0)+IFERROR(VLOOKUP(A15,'2016'!$C$3:$U$25,11,FALSE),0)+IFERROR(VLOOKUP(A15,'2015'!$C$3:$U$23,11,FALSE),0)+IFERROR(VLOOKUP(A15,'2014'!$C$3:$U$15,11,FALSE),0)+IFERROR(VLOOKUP(A15,'2013'!$C$3:$U$19,11,FALSE),0)+IFERROR(VLOOKUP(A15,'2012'!$C$3:$U$18,11,FALSE),0)+IFERROR(VLOOKUP(A15,'2011'!$C$3:$U$16,11,FALSE),0)+IFERROR(VLOOKUP(A15,'2010'!$C$3:$U$19,11,FALSE),0)+IFERROR(VLOOKUP(A15,'2009'!$C$3:$U$23,11,FALSE),0)</f>
        <v>4</v>
      </c>
      <c r="L15" s="56">
        <f>+IFERROR(VLOOKUP(A15,'2017'!$C$3:$U$28,12,FALSE),0)+IFERROR(VLOOKUP(A15,'2016'!$C$3:$U$25,12,FALSE),0)+IFERROR(VLOOKUP(A15,'2015'!$C$3:$U$23,12,FALSE),0)+IFERROR(VLOOKUP(A15,'2014'!$C$3:$U$15,12,FALSE),0)+IFERROR(VLOOKUP(A15,'2013'!$C$3:$U$19,12,FALSE),0)+IFERROR(VLOOKUP(A15,'2012'!$C$3:$U$18,12,FALSE),0)+IFERROR(VLOOKUP(A15,'2011'!$C$3:$U$16,12,FALSE),0)+IFERROR(VLOOKUP(A15,'2010'!$C$3:$U$19,12,FALSE),0)+IFERROR(VLOOKUP(A15,'2009'!$C$3:$U$23,12,FALSE),0)</f>
        <v>11</v>
      </c>
      <c r="M15" s="56">
        <f>+IFERROR(VLOOKUP(A15,'2017'!$C$3:$U$28,13,FALSE),0)+IFERROR(VLOOKUP(A15,'2016'!$C$3:$U$25,13,FALSE),0)+IFERROR(VLOOKUP(A15,'2015'!$C$3:$U$23,13,FALSE),0)+IFERROR(VLOOKUP(A15,'2014'!$C$3:$U$15,13,FALSE),0)+IFERROR(VLOOKUP(A15,'2013'!$C$3:$U$19,13,FALSE),0)+IFERROR(VLOOKUP(A15,'2012'!$C$3:$U$18,13,FALSE),0)+IFERROR(VLOOKUP(A15,'2011'!$C$3:$U$16,13,FALSE),0)+IFERROR(VLOOKUP(A15,'2010'!$C$3:$U$19,13,FALSE),0)+IFERROR(VLOOKUP(A15,'2009'!$C$3:$U$23,13,FALSE),0)</f>
        <v>2</v>
      </c>
      <c r="N15" s="40">
        <f t="shared" si="3"/>
        <v>5.5</v>
      </c>
      <c r="O15" s="56">
        <f>+IFERROR(VLOOKUP(A15,'2017'!$C$3:$U$28,15,FALSE),0)+IFERROR(VLOOKUP(A15,'2016'!$C$3:$U$25,15,FALSE),0)+IFERROR(VLOOKUP(A15,'2015'!$C$3:$U$23,15,FALSE),0)+IFERROR(VLOOKUP(A15,'2014'!$C$3:$U$15,15,FALSE),0)+IFERROR(VLOOKUP(A15,'2013'!$C$3:$U$19,15,FALSE),0)+IFERROR(VLOOKUP(A15,'2012'!$C$3:$U$18,15,FALSE),0)+IFERROR(VLOOKUP(A15,'2011'!$C$3:$U$16,15,FALSE),0)+IFERROR(VLOOKUP(A15,'2010'!$C$3:$U$19,15,FALSE),0)+IFERROR(VLOOKUP(A15,'2009'!$C$3:$U$23,15,FALSE),0)</f>
        <v>1</v>
      </c>
      <c r="P15" s="41">
        <f t="shared" si="0"/>
        <v>0.2</v>
      </c>
      <c r="Q15" s="41">
        <f t="shared" si="1"/>
        <v>0.34883720930232559</v>
      </c>
      <c r="R15" s="41">
        <f t="shared" si="2"/>
        <v>0.16279069767441862</v>
      </c>
      <c r="S15" s="3"/>
    </row>
    <row r="16" spans="1:19" x14ac:dyDescent="0.25">
      <c r="A16" s="11" t="s">
        <v>228</v>
      </c>
      <c r="B16" s="56">
        <f>+IFERROR(VLOOKUP(A16,'2017'!$C$3:$U$28,2,FALSE),0)+IFERROR(VLOOKUP(A16,'2016'!$C$3:$U$25,2,FALSE),0)+IFERROR(VLOOKUP(A16,'2015'!$C$3:$U$23,2,FALSE),0)+IFERROR(VLOOKUP(A16,'2014'!$C$3:$U$15,2,FALSE),0)+IFERROR(VLOOKUP(A16,'2013'!$C$3:$U$19,2,FALSE),0)+IFERROR(VLOOKUP(A16,'2012'!$C$3:$U$18,2,FALSE),0)+IFERROR(VLOOKUP(A16,'2011'!$C$3:$U$16,2,FALSE),0)+IFERROR(VLOOKUP(A16,'2010'!$C$3:$U$19,2,FALSE),0)+IFERROR(VLOOKUP(A16,'2009'!$C$3:$U$23,2,FALSE),0)</f>
        <v>67</v>
      </c>
      <c r="C16" s="56">
        <f>+IFERROR(VLOOKUP(A16,'2017'!$C$3:$U$28,3,FALSE),0)+IFERROR(VLOOKUP(A16,'2016'!$C$3:$U$25,3,FALSE),0)+IFERROR(VLOOKUP(A16,'2015'!$C$3:$U$23,3,FALSE),0)+IFERROR(VLOOKUP(A16,'2014'!$C$3:$U$15,3,FALSE),0)+IFERROR(VLOOKUP(A16,'2013'!$C$3:$U$19,3,FALSE),0)+IFERROR(VLOOKUP(A16,'2012'!$C$3:$U$18,3,FALSE),0)+IFERROR(VLOOKUP(A16,'2011'!$C$3:$U$16,3,FALSE),0)+IFERROR(VLOOKUP(A16,'2010'!$C$3:$U$19,3,FALSE),0)+IFERROR(VLOOKUP(A16,'2009'!$C$3:$U$23,3,FALSE),0)</f>
        <v>13</v>
      </c>
      <c r="D16" s="56">
        <f>+IFERROR(VLOOKUP(A16,'2017'!$C$3:$U$28,4,FALSE),0)+IFERROR(VLOOKUP(A16,'2016'!$C$3:$U$25,4,FALSE),0)+IFERROR(VLOOKUP(A16,'2015'!$C$3:$U$23,4,FALSE),0)+IFERROR(VLOOKUP(A16,'2014'!$C$3:$U$15,4,FALSE),0)+IFERROR(VLOOKUP(A16,'2013'!$C$3:$U$19,4,FALSE),0)+IFERROR(VLOOKUP(A16,'2012'!$C$3:$U$18,4,FALSE),0)+IFERROR(VLOOKUP(A16,'2011'!$C$3:$U$16,4,FALSE),0)+IFERROR(VLOOKUP(A16,'2010'!$C$3:$U$19,4,FALSE),0)+IFERROR(VLOOKUP(A16,'2009'!$C$3:$U$23,4,FALSE),0)</f>
        <v>20</v>
      </c>
      <c r="E16" s="56">
        <f>+IFERROR(VLOOKUP(A16,'2017'!$C$3:$U$28,5,FALSE),0)+IFERROR(VLOOKUP(A16,'2016'!$C$3:$U$25,5,FALSE),0)+IFERROR(VLOOKUP(A16,'2015'!$C$3:$U$23,5,FALSE),0)+IFERROR(VLOOKUP(A16,'2014'!$C$3:$U$15,5,FALSE),0)+IFERROR(VLOOKUP(A16,'2013'!$C$3:$U$19,5,FALSE),0)+IFERROR(VLOOKUP(A16,'2012'!$C$3:$U$18,5,FALSE),0)+IFERROR(VLOOKUP(A16,'2011'!$C$3:$U$16,5,FALSE),0)+IFERROR(VLOOKUP(A16,'2010'!$C$3:$U$19,5,FALSE),0)+IFERROR(VLOOKUP(A16,'2009'!$C$3:$U$23,5,FALSE),0)</f>
        <v>15</v>
      </c>
      <c r="F16" s="56">
        <f>+IFERROR(VLOOKUP(A16,'2017'!$C$3:$U$28,6,FALSE),0)+IFERROR(VLOOKUP(A16,'2016'!$C$3:$U$25,6,FALSE),0)+IFERROR(VLOOKUP(A16,'2015'!$C$3:$U$23,6,FALSE),0)+IFERROR(VLOOKUP(A16,'2014'!$C$3:$U$15,6,FALSE),0)+IFERROR(VLOOKUP(A16,'2013'!$C$3:$U$19,6,FALSE),0)+IFERROR(VLOOKUP(A16,'2012'!$C$3:$U$18,6,FALSE),0)+IFERROR(VLOOKUP(A16,'2011'!$C$3:$U$16,6,FALSE),0)+IFERROR(VLOOKUP(A16,'2010'!$C$3:$U$19,6,FALSE),0)+IFERROR(VLOOKUP(A16,'2009'!$C$3:$U$23,6,FALSE),0)</f>
        <v>3</v>
      </c>
      <c r="G16" s="56">
        <f>+IFERROR(VLOOKUP(A16,'2017'!$C$3:$U$28,7,FALSE),0)+IFERROR(VLOOKUP(A16,'2016'!$C$3:$U$25,7,FALSE),0)+IFERROR(VLOOKUP(A16,'2015'!$C$3:$U$23,7,FALSE),0)+IFERROR(VLOOKUP(A16,'2014'!$C$3:$U$15,7,FALSE),0)+IFERROR(VLOOKUP(A16,'2013'!$C$3:$U$19,7,FALSE),0)+IFERROR(VLOOKUP(A16,'2012'!$C$3:$U$18,7,FALSE),0)+IFERROR(VLOOKUP(A16,'2011'!$C$3:$U$16,7,FALSE),0)+IFERROR(VLOOKUP(A16,'2010'!$C$3:$U$19,7,FALSE),0)+IFERROR(VLOOKUP(A16,'2009'!$C$3:$U$23,7,FALSE),0)</f>
        <v>1</v>
      </c>
      <c r="H16" s="56">
        <f>+IFERROR(VLOOKUP(A16,'2017'!$C$3:$U$28,8,FALSE),0)+IFERROR(VLOOKUP(A16,'2016'!$C$3:$U$25,8,FALSE),0)+IFERROR(VLOOKUP(A16,'2015'!$C$3:$U$23,8,FALSE),0)+IFERROR(VLOOKUP(A16,'2014'!$C$3:$U$15,8,FALSE),0)+IFERROR(VLOOKUP(A16,'2013'!$C$3:$U$19,8,FALSE),0)+IFERROR(VLOOKUP(A16,'2012'!$C$3:$U$18,8,FALSE),0)+IFERROR(VLOOKUP(A16,'2011'!$C$3:$U$16,8,FALSE),0)+IFERROR(VLOOKUP(A16,'2010'!$C$3:$U$19,8,FALSE),0)+IFERROR(VLOOKUP(A16,'2009'!$C$3:$U$23,8,FALSE),0)</f>
        <v>1</v>
      </c>
      <c r="I16" s="56">
        <f>+IFERROR(VLOOKUP(A16,'2017'!$C$3:$U$28,9,FALSE),0)+IFERROR(VLOOKUP(A16,'2016'!$C$3:$U$25,9,FALSE),0)+IFERROR(VLOOKUP(A16,'2015'!$C$3:$U$23,9,FALSE),0)+IFERROR(VLOOKUP(A16,'2014'!$C$3:$U$15,9,FALSE),0)+IFERROR(VLOOKUP(A16,'2013'!$C$3:$U$19,9,FALSE),0)+IFERROR(VLOOKUP(A16,'2012'!$C$3:$U$18,9,FALSE),0)+IFERROR(VLOOKUP(A16,'2011'!$C$3:$U$16,9,FALSE),0)+IFERROR(VLOOKUP(A16,'2010'!$C$3:$U$19,9,FALSE),0)+IFERROR(VLOOKUP(A16,'2009'!$C$3:$U$23,9,FALSE),0)</f>
        <v>14</v>
      </c>
      <c r="J16" s="56">
        <f>+IFERROR(VLOOKUP(A16,'2017'!$C$3:$U$28,10,FALSE),0)+IFERROR(VLOOKUP(A16,'2016'!$C$3:$U$25,10,FALSE),0)+IFERROR(VLOOKUP(A16,'2015'!$C$3:$U$23,10,FALSE),0)+IFERROR(VLOOKUP(A16,'2014'!$C$3:$U$15,10,FALSE),0)+IFERROR(VLOOKUP(A16,'2013'!$C$3:$U$19,10,FALSE),0)+IFERROR(VLOOKUP(A16,'2012'!$C$3:$U$18,10,FALSE),0)+IFERROR(VLOOKUP(A16,'2011'!$C$3:$U$16,10,FALSE),0)+IFERROR(VLOOKUP(A16,'2010'!$C$3:$U$19,10,FALSE),0)+IFERROR(VLOOKUP(A16,'2009'!$C$3:$U$23,10,FALSE),0)</f>
        <v>0</v>
      </c>
      <c r="K16" s="56">
        <f>+IFERROR(VLOOKUP(A16,'2017'!$C$3:$U$28,11,FALSE),0)+IFERROR(VLOOKUP(A16,'2016'!$C$3:$U$25,11,FALSE),0)+IFERROR(VLOOKUP(A16,'2015'!$C$3:$U$23,11,FALSE),0)+IFERROR(VLOOKUP(A16,'2014'!$C$3:$U$15,11,FALSE),0)+IFERROR(VLOOKUP(A16,'2013'!$C$3:$U$19,11,FALSE),0)+IFERROR(VLOOKUP(A16,'2012'!$C$3:$U$18,11,FALSE),0)+IFERROR(VLOOKUP(A16,'2011'!$C$3:$U$16,11,FALSE),0)+IFERROR(VLOOKUP(A16,'2010'!$C$3:$U$19,11,FALSE),0)+IFERROR(VLOOKUP(A16,'2009'!$C$3:$U$23,11,FALSE),0)</f>
        <v>5</v>
      </c>
      <c r="L16" s="56">
        <f>+IFERROR(VLOOKUP(A16,'2017'!$C$3:$U$28,12,FALSE),0)+IFERROR(VLOOKUP(A16,'2016'!$C$3:$U$25,12,FALSE),0)+IFERROR(VLOOKUP(A16,'2015'!$C$3:$U$23,12,FALSE),0)+IFERROR(VLOOKUP(A16,'2014'!$C$3:$U$15,12,FALSE),0)+IFERROR(VLOOKUP(A16,'2013'!$C$3:$U$19,12,FALSE),0)+IFERROR(VLOOKUP(A16,'2012'!$C$3:$U$18,12,FALSE),0)+IFERROR(VLOOKUP(A16,'2011'!$C$3:$U$16,12,FALSE),0)+IFERROR(VLOOKUP(A16,'2010'!$C$3:$U$19,12,FALSE),0)+IFERROR(VLOOKUP(A16,'2009'!$C$3:$U$23,12,FALSE),0)</f>
        <v>13</v>
      </c>
      <c r="M16" s="56">
        <f>+IFERROR(VLOOKUP(A16,'2017'!$C$3:$U$28,13,FALSE),0)+IFERROR(VLOOKUP(A16,'2016'!$C$3:$U$25,13,FALSE),0)+IFERROR(VLOOKUP(A16,'2015'!$C$3:$U$23,13,FALSE),0)+IFERROR(VLOOKUP(A16,'2014'!$C$3:$U$15,13,FALSE),0)+IFERROR(VLOOKUP(A16,'2013'!$C$3:$U$19,13,FALSE),0)+IFERROR(VLOOKUP(A16,'2012'!$C$3:$U$18,13,FALSE),0)+IFERROR(VLOOKUP(A16,'2011'!$C$3:$U$16,13,FALSE),0)+IFERROR(VLOOKUP(A16,'2010'!$C$3:$U$19,13,FALSE),0)+IFERROR(VLOOKUP(A16,'2009'!$C$3:$U$23,13,FALSE),0)</f>
        <v>1</v>
      </c>
      <c r="N16" s="40">
        <f t="shared" si="3"/>
        <v>13</v>
      </c>
      <c r="O16" s="56">
        <f>+IFERROR(VLOOKUP(A16,'2017'!$C$3:$U$28,15,FALSE),0)+IFERROR(VLOOKUP(A16,'2016'!$C$3:$U$25,15,FALSE),0)+IFERROR(VLOOKUP(A16,'2015'!$C$3:$U$23,15,FALSE),0)+IFERROR(VLOOKUP(A16,'2014'!$C$3:$U$15,15,FALSE),0)+IFERROR(VLOOKUP(A16,'2013'!$C$3:$U$19,15,FALSE),0)+IFERROR(VLOOKUP(A16,'2012'!$C$3:$U$18,15,FALSE),0)+IFERROR(VLOOKUP(A16,'2011'!$C$3:$U$16,15,FALSE),0)+IFERROR(VLOOKUP(A16,'2010'!$C$3:$U$19,15,FALSE),0)+IFERROR(VLOOKUP(A16,'2009'!$C$3:$U$23,15,FALSE),0)</f>
        <v>0</v>
      </c>
      <c r="P16" s="41">
        <f t="shared" si="0"/>
        <v>0.29850746268656714</v>
      </c>
      <c r="Q16" s="41">
        <f t="shared" si="1"/>
        <v>0.65671641791044777</v>
      </c>
      <c r="R16" s="41">
        <f t="shared" si="2"/>
        <v>0.29850746268656714</v>
      </c>
      <c r="S16" s="3"/>
    </row>
    <row r="17" spans="1:19" x14ac:dyDescent="0.25">
      <c r="A17" s="11" t="s">
        <v>243</v>
      </c>
      <c r="B17" s="56">
        <f>+IFERROR(VLOOKUP(A17,'2017'!$C$3:$U$28,2,FALSE),0)+IFERROR(VLOOKUP(A17,'2016'!$C$3:$U$25,2,FALSE),0)+IFERROR(VLOOKUP(A17,'2015'!$C$3:$U$23,2,FALSE),0)+IFERROR(VLOOKUP(A17,'2014'!$C$3:$U$15,2,FALSE),0)+IFERROR(VLOOKUP(A17,'2013'!$C$3:$U$19,2,FALSE),0)+IFERROR(VLOOKUP(A17,'2012'!$C$3:$U$18,2,FALSE),0)+IFERROR(VLOOKUP(A17,'2011'!$C$3:$U$16,2,FALSE),0)+IFERROR(VLOOKUP(A17,'2010'!$C$3:$U$19,2,FALSE),0)+IFERROR(VLOOKUP(A17,'2009'!$C$3:$U$23,2,FALSE),0)</f>
        <v>478</v>
      </c>
      <c r="C17" s="56">
        <f>+IFERROR(VLOOKUP(A17,'2017'!$C$3:$U$28,3,FALSE),0)+IFERROR(VLOOKUP(A17,'2016'!$C$3:$U$25,3,FALSE),0)+IFERROR(VLOOKUP(A17,'2015'!$C$3:$U$23,3,FALSE),0)+IFERROR(VLOOKUP(A17,'2014'!$C$3:$U$15,3,FALSE),0)+IFERROR(VLOOKUP(A17,'2013'!$C$3:$U$19,3,FALSE),0)+IFERROR(VLOOKUP(A17,'2012'!$C$3:$U$18,3,FALSE),0)+IFERROR(VLOOKUP(A17,'2011'!$C$3:$U$16,3,FALSE),0)+IFERROR(VLOOKUP(A17,'2010'!$C$3:$U$19,3,FALSE),0)+IFERROR(VLOOKUP(A17,'2009'!$C$3:$U$23,3,FALSE),0)</f>
        <v>124</v>
      </c>
      <c r="D17" s="56">
        <f>+IFERROR(VLOOKUP(A17,'2017'!$C$3:$U$28,4,FALSE),0)+IFERROR(VLOOKUP(A17,'2016'!$C$3:$U$25,4,FALSE),0)+IFERROR(VLOOKUP(A17,'2015'!$C$3:$U$23,4,FALSE),0)+IFERROR(VLOOKUP(A17,'2014'!$C$3:$U$15,4,FALSE),0)+IFERROR(VLOOKUP(A17,'2013'!$C$3:$U$19,4,FALSE),0)+IFERROR(VLOOKUP(A17,'2012'!$C$3:$U$18,4,FALSE),0)+IFERROR(VLOOKUP(A17,'2011'!$C$3:$U$16,4,FALSE),0)+IFERROR(VLOOKUP(A17,'2010'!$C$3:$U$19,4,FALSE),0)+IFERROR(VLOOKUP(A17,'2009'!$C$3:$U$23,4,FALSE),0)</f>
        <v>181</v>
      </c>
      <c r="E17" s="56">
        <f>+IFERROR(VLOOKUP(A17,'2017'!$C$3:$U$28,5,FALSE),0)+IFERROR(VLOOKUP(A17,'2016'!$C$3:$U$25,5,FALSE),0)+IFERROR(VLOOKUP(A17,'2015'!$C$3:$U$23,5,FALSE),0)+IFERROR(VLOOKUP(A17,'2014'!$C$3:$U$15,5,FALSE),0)+IFERROR(VLOOKUP(A17,'2013'!$C$3:$U$19,5,FALSE),0)+IFERROR(VLOOKUP(A17,'2012'!$C$3:$U$18,5,FALSE),0)+IFERROR(VLOOKUP(A17,'2011'!$C$3:$U$16,5,FALSE),0)+IFERROR(VLOOKUP(A17,'2010'!$C$3:$U$19,5,FALSE),0)+IFERROR(VLOOKUP(A17,'2009'!$C$3:$U$23,5,FALSE),0)</f>
        <v>106</v>
      </c>
      <c r="F17" s="56">
        <f>+IFERROR(VLOOKUP(A17,'2017'!$C$3:$U$28,6,FALSE),0)+IFERROR(VLOOKUP(A17,'2016'!$C$3:$U$25,6,FALSE),0)+IFERROR(VLOOKUP(A17,'2015'!$C$3:$U$23,6,FALSE),0)+IFERROR(VLOOKUP(A17,'2014'!$C$3:$U$15,6,FALSE),0)+IFERROR(VLOOKUP(A17,'2013'!$C$3:$U$19,6,FALSE),0)+IFERROR(VLOOKUP(A17,'2012'!$C$3:$U$18,6,FALSE),0)+IFERROR(VLOOKUP(A17,'2011'!$C$3:$U$16,6,FALSE),0)+IFERROR(VLOOKUP(A17,'2010'!$C$3:$U$19,6,FALSE),0)+IFERROR(VLOOKUP(A17,'2009'!$C$3:$U$23,6,FALSE),0)</f>
        <v>61</v>
      </c>
      <c r="G17" s="56">
        <f>+IFERROR(VLOOKUP(A17,'2017'!$C$3:$U$28,7,FALSE),0)+IFERROR(VLOOKUP(A17,'2016'!$C$3:$U$25,7,FALSE),0)+IFERROR(VLOOKUP(A17,'2015'!$C$3:$U$23,7,FALSE),0)+IFERROR(VLOOKUP(A17,'2014'!$C$3:$U$15,7,FALSE),0)+IFERROR(VLOOKUP(A17,'2013'!$C$3:$U$19,7,FALSE),0)+IFERROR(VLOOKUP(A17,'2012'!$C$3:$U$18,7,FALSE),0)+IFERROR(VLOOKUP(A17,'2011'!$C$3:$U$16,7,FALSE),0)+IFERROR(VLOOKUP(A17,'2010'!$C$3:$U$19,7,FALSE),0)+IFERROR(VLOOKUP(A17,'2009'!$C$3:$U$23,7,FALSE),0)</f>
        <v>2</v>
      </c>
      <c r="H17" s="56">
        <f>+IFERROR(VLOOKUP(A17,'2017'!$C$3:$U$28,8,FALSE),0)+IFERROR(VLOOKUP(A17,'2016'!$C$3:$U$25,8,FALSE),0)+IFERROR(VLOOKUP(A17,'2015'!$C$3:$U$23,8,FALSE),0)+IFERROR(VLOOKUP(A17,'2014'!$C$3:$U$15,8,FALSE),0)+IFERROR(VLOOKUP(A17,'2013'!$C$3:$U$19,8,FALSE),0)+IFERROR(VLOOKUP(A17,'2012'!$C$3:$U$18,8,FALSE),0)+IFERROR(VLOOKUP(A17,'2011'!$C$3:$U$16,8,FALSE),0)+IFERROR(VLOOKUP(A17,'2010'!$C$3:$U$19,8,FALSE),0)+IFERROR(VLOOKUP(A17,'2009'!$C$3:$U$23,8,FALSE),0)</f>
        <v>12</v>
      </c>
      <c r="I17" s="56">
        <f>+IFERROR(VLOOKUP(A17,'2017'!$C$3:$U$28,9,FALSE),0)+IFERROR(VLOOKUP(A17,'2016'!$C$3:$U$25,9,FALSE),0)+IFERROR(VLOOKUP(A17,'2015'!$C$3:$U$23,9,FALSE),0)+IFERROR(VLOOKUP(A17,'2014'!$C$3:$U$15,9,FALSE),0)+IFERROR(VLOOKUP(A17,'2013'!$C$3:$U$19,9,FALSE),0)+IFERROR(VLOOKUP(A17,'2012'!$C$3:$U$18,9,FALSE),0)+IFERROR(VLOOKUP(A17,'2011'!$C$3:$U$16,9,FALSE),0)+IFERROR(VLOOKUP(A17,'2010'!$C$3:$U$19,9,FALSE),0)+IFERROR(VLOOKUP(A17,'2009'!$C$3:$U$23,9,FALSE),0)</f>
        <v>125</v>
      </c>
      <c r="J17" s="56">
        <f>+IFERROR(VLOOKUP(A17,'2017'!$C$3:$U$28,10,FALSE),0)+IFERROR(VLOOKUP(A17,'2016'!$C$3:$U$25,10,FALSE),0)+IFERROR(VLOOKUP(A17,'2015'!$C$3:$U$23,10,FALSE),0)+IFERROR(VLOOKUP(A17,'2014'!$C$3:$U$15,10,FALSE),0)+IFERROR(VLOOKUP(A17,'2013'!$C$3:$U$19,10,FALSE),0)+IFERROR(VLOOKUP(A17,'2012'!$C$3:$U$18,10,FALSE),0)+IFERROR(VLOOKUP(A17,'2011'!$C$3:$U$16,10,FALSE),0)+IFERROR(VLOOKUP(A17,'2010'!$C$3:$U$19,10,FALSE),0)+IFERROR(VLOOKUP(A17,'2009'!$C$3:$U$23,10,FALSE),0)</f>
        <v>9</v>
      </c>
      <c r="K17" s="56">
        <f>+IFERROR(VLOOKUP(A17,'2017'!$C$3:$U$28,11,FALSE),0)+IFERROR(VLOOKUP(A17,'2016'!$C$3:$U$25,11,FALSE),0)+IFERROR(VLOOKUP(A17,'2015'!$C$3:$U$23,11,FALSE),0)+IFERROR(VLOOKUP(A17,'2014'!$C$3:$U$15,11,FALSE),0)+IFERROR(VLOOKUP(A17,'2013'!$C$3:$U$19,11,FALSE),0)+IFERROR(VLOOKUP(A17,'2012'!$C$3:$U$18,11,FALSE),0)+IFERROR(VLOOKUP(A17,'2011'!$C$3:$U$16,11,FALSE),0)+IFERROR(VLOOKUP(A17,'2010'!$C$3:$U$19,11,FALSE),0)+IFERROR(VLOOKUP(A17,'2009'!$C$3:$U$23,11,FALSE),0)</f>
        <v>53</v>
      </c>
      <c r="L17" s="56">
        <f>+IFERROR(VLOOKUP(A17,'2017'!$C$3:$U$28,12,FALSE),0)+IFERROR(VLOOKUP(A17,'2016'!$C$3:$U$25,12,FALSE),0)+IFERROR(VLOOKUP(A17,'2015'!$C$3:$U$23,12,FALSE),0)+IFERROR(VLOOKUP(A17,'2014'!$C$3:$U$15,12,FALSE),0)+IFERROR(VLOOKUP(A17,'2013'!$C$3:$U$19,12,FALSE),0)+IFERROR(VLOOKUP(A17,'2012'!$C$3:$U$18,12,FALSE),0)+IFERROR(VLOOKUP(A17,'2011'!$C$3:$U$16,12,FALSE),0)+IFERROR(VLOOKUP(A17,'2010'!$C$3:$U$19,12,FALSE),0)+IFERROR(VLOOKUP(A17,'2009'!$C$3:$U$23,12,FALSE),0)</f>
        <v>62</v>
      </c>
      <c r="M17" s="56">
        <f>+IFERROR(VLOOKUP(A17,'2017'!$C$3:$U$28,13,FALSE),0)+IFERROR(VLOOKUP(A17,'2016'!$C$3:$U$25,13,FALSE),0)+IFERROR(VLOOKUP(A17,'2015'!$C$3:$U$23,13,FALSE),0)+IFERROR(VLOOKUP(A17,'2014'!$C$3:$U$15,13,FALSE),0)+IFERROR(VLOOKUP(A17,'2013'!$C$3:$U$19,13,FALSE),0)+IFERROR(VLOOKUP(A17,'2012'!$C$3:$U$18,13,FALSE),0)+IFERROR(VLOOKUP(A17,'2011'!$C$3:$U$16,13,FALSE),0)+IFERROR(VLOOKUP(A17,'2010'!$C$3:$U$19,13,FALSE),0)+IFERROR(VLOOKUP(A17,'2009'!$C$3:$U$23,13,FALSE),0)</f>
        <v>11</v>
      </c>
      <c r="N17" s="40">
        <f t="shared" si="3"/>
        <v>5.6363636363636367</v>
      </c>
      <c r="O17" s="56">
        <f>+IFERROR(VLOOKUP(A17,'2017'!$C$3:$U$28,15,FALSE),0)+IFERROR(VLOOKUP(A17,'2016'!$C$3:$U$25,15,FALSE),0)+IFERROR(VLOOKUP(A17,'2015'!$C$3:$U$23,15,FALSE),0)+IFERROR(VLOOKUP(A17,'2014'!$C$3:$U$15,15,FALSE),0)+IFERROR(VLOOKUP(A17,'2013'!$C$3:$U$19,15,FALSE),0)+IFERROR(VLOOKUP(A17,'2012'!$C$3:$U$18,15,FALSE),0)+IFERROR(VLOOKUP(A17,'2011'!$C$3:$U$16,15,FALSE),0)+IFERROR(VLOOKUP(A17,'2010'!$C$3:$U$19,15,FALSE),0)+IFERROR(VLOOKUP(A17,'2009'!$C$3:$U$23,15,FALSE),0)</f>
        <v>3</v>
      </c>
      <c r="P17" s="41">
        <f t="shared" si="0"/>
        <v>0.39387755102040817</v>
      </c>
      <c r="Q17" s="41">
        <f t="shared" si="1"/>
        <v>0.86820083682008364</v>
      </c>
      <c r="R17" s="41">
        <f t="shared" si="2"/>
        <v>0.3786610878661088</v>
      </c>
      <c r="S17" s="3"/>
    </row>
    <row r="18" spans="1:19" x14ac:dyDescent="0.25">
      <c r="A18" s="11" t="s">
        <v>302</v>
      </c>
      <c r="B18" s="56">
        <f>+IFERROR(VLOOKUP(A18,'2017'!$C$3:$U$28,2,FALSE),0)+IFERROR(VLOOKUP(A18,'2016'!$C$3:$U$25,2,FALSE),0)+IFERROR(VLOOKUP(A18,'2015'!$C$3:$U$23,2,FALSE),0)+IFERROR(VLOOKUP(A18,'2014'!$C$3:$U$15,2,FALSE),0)+IFERROR(VLOOKUP(A18,'2013'!$C$3:$U$19,2,FALSE),0)+IFERROR(VLOOKUP(A18,'2012'!$C$3:$U$18,2,FALSE),0)+IFERROR(VLOOKUP(A18,'2011'!$C$3:$U$16,2,FALSE),0)+IFERROR(VLOOKUP(A18,'2010'!$C$3:$U$19,2,FALSE),0)+IFERROR(VLOOKUP(A18,'2009'!$C$3:$U$23,2,FALSE),0)</f>
        <v>1</v>
      </c>
      <c r="C18" s="56">
        <f>+IFERROR(VLOOKUP(A18,'2017'!$C$3:$U$28,3,FALSE),0)+IFERROR(VLOOKUP(A18,'2016'!$C$3:$U$25,3,FALSE),0)+IFERROR(VLOOKUP(A18,'2015'!$C$3:$U$23,3,FALSE),0)+IFERROR(VLOOKUP(A18,'2014'!$C$3:$U$15,3,FALSE),0)+IFERROR(VLOOKUP(A18,'2013'!$C$3:$U$19,3,FALSE),0)+IFERROR(VLOOKUP(A18,'2012'!$C$3:$U$18,3,FALSE),0)+IFERROR(VLOOKUP(A18,'2011'!$C$3:$U$16,3,FALSE),0)+IFERROR(VLOOKUP(A18,'2010'!$C$3:$U$19,3,FALSE),0)+IFERROR(VLOOKUP(A18,'2009'!$C$3:$U$23,3,FALSE),0)</f>
        <v>0</v>
      </c>
      <c r="D18" s="56">
        <f>+IFERROR(VLOOKUP(A18,'2017'!$C$3:$U$28,4,FALSE),0)+IFERROR(VLOOKUP(A18,'2016'!$C$3:$U$25,4,FALSE),0)+IFERROR(VLOOKUP(A18,'2015'!$C$3:$U$23,4,FALSE),0)+IFERROR(VLOOKUP(A18,'2014'!$C$3:$U$15,4,FALSE),0)+IFERROR(VLOOKUP(A18,'2013'!$C$3:$U$19,4,FALSE),0)+IFERROR(VLOOKUP(A18,'2012'!$C$3:$U$18,4,FALSE),0)+IFERROR(VLOOKUP(A18,'2011'!$C$3:$U$16,4,FALSE),0)+IFERROR(VLOOKUP(A18,'2010'!$C$3:$U$19,4,FALSE),0)+IFERROR(VLOOKUP(A18,'2009'!$C$3:$U$23,4,FALSE),0)</f>
        <v>0</v>
      </c>
      <c r="E18" s="56">
        <f>+IFERROR(VLOOKUP(A18,'2017'!$C$3:$U$28,5,FALSE),0)+IFERROR(VLOOKUP(A18,'2016'!$C$3:$U$25,5,FALSE),0)+IFERROR(VLOOKUP(A18,'2015'!$C$3:$U$23,5,FALSE),0)+IFERROR(VLOOKUP(A18,'2014'!$C$3:$U$15,5,FALSE),0)+IFERROR(VLOOKUP(A18,'2013'!$C$3:$U$19,5,FALSE),0)+IFERROR(VLOOKUP(A18,'2012'!$C$3:$U$18,5,FALSE),0)+IFERROR(VLOOKUP(A18,'2011'!$C$3:$U$16,5,FALSE),0)+IFERROR(VLOOKUP(A18,'2010'!$C$3:$U$19,5,FALSE),0)+IFERROR(VLOOKUP(A18,'2009'!$C$3:$U$23,5,FALSE),0)</f>
        <v>0</v>
      </c>
      <c r="F18" s="56">
        <f>+IFERROR(VLOOKUP(A18,'2017'!$C$3:$U$28,6,FALSE),0)+IFERROR(VLOOKUP(A18,'2016'!$C$3:$U$25,6,FALSE),0)+IFERROR(VLOOKUP(A18,'2015'!$C$3:$U$23,6,FALSE),0)+IFERROR(VLOOKUP(A18,'2014'!$C$3:$U$15,6,FALSE),0)+IFERROR(VLOOKUP(A18,'2013'!$C$3:$U$19,6,FALSE),0)+IFERROR(VLOOKUP(A18,'2012'!$C$3:$U$18,6,FALSE),0)+IFERROR(VLOOKUP(A18,'2011'!$C$3:$U$16,6,FALSE),0)+IFERROR(VLOOKUP(A18,'2010'!$C$3:$U$19,6,FALSE),0)+IFERROR(VLOOKUP(A18,'2009'!$C$3:$U$23,6,FALSE),0)</f>
        <v>0</v>
      </c>
      <c r="G18" s="56">
        <f>+IFERROR(VLOOKUP(A18,'2017'!$C$3:$U$28,7,FALSE),0)+IFERROR(VLOOKUP(A18,'2016'!$C$3:$U$25,7,FALSE),0)+IFERROR(VLOOKUP(A18,'2015'!$C$3:$U$23,7,FALSE),0)+IFERROR(VLOOKUP(A18,'2014'!$C$3:$U$15,7,FALSE),0)+IFERROR(VLOOKUP(A18,'2013'!$C$3:$U$19,7,FALSE),0)+IFERROR(VLOOKUP(A18,'2012'!$C$3:$U$18,7,FALSE),0)+IFERROR(VLOOKUP(A18,'2011'!$C$3:$U$16,7,FALSE),0)+IFERROR(VLOOKUP(A18,'2010'!$C$3:$U$19,7,FALSE),0)+IFERROR(VLOOKUP(A18,'2009'!$C$3:$U$23,7,FALSE),0)</f>
        <v>0</v>
      </c>
      <c r="H18" s="56">
        <f>+IFERROR(VLOOKUP(A18,'2017'!$C$3:$U$28,8,FALSE),0)+IFERROR(VLOOKUP(A18,'2016'!$C$3:$U$25,8,FALSE),0)+IFERROR(VLOOKUP(A18,'2015'!$C$3:$U$23,8,FALSE),0)+IFERROR(VLOOKUP(A18,'2014'!$C$3:$U$15,8,FALSE),0)+IFERROR(VLOOKUP(A18,'2013'!$C$3:$U$19,8,FALSE),0)+IFERROR(VLOOKUP(A18,'2012'!$C$3:$U$18,8,FALSE),0)+IFERROR(VLOOKUP(A18,'2011'!$C$3:$U$16,8,FALSE),0)+IFERROR(VLOOKUP(A18,'2010'!$C$3:$U$19,8,FALSE),0)+IFERROR(VLOOKUP(A18,'2009'!$C$3:$U$23,8,FALSE),0)</f>
        <v>0</v>
      </c>
      <c r="I18" s="56">
        <f>+IFERROR(VLOOKUP(A18,'2017'!$C$3:$U$28,9,FALSE),0)+IFERROR(VLOOKUP(A18,'2016'!$C$3:$U$25,9,FALSE),0)+IFERROR(VLOOKUP(A18,'2015'!$C$3:$U$23,9,FALSE),0)+IFERROR(VLOOKUP(A18,'2014'!$C$3:$U$15,9,FALSE),0)+IFERROR(VLOOKUP(A18,'2013'!$C$3:$U$19,9,FALSE),0)+IFERROR(VLOOKUP(A18,'2012'!$C$3:$U$18,9,FALSE),0)+IFERROR(VLOOKUP(A18,'2011'!$C$3:$U$16,9,FALSE),0)+IFERROR(VLOOKUP(A18,'2010'!$C$3:$U$19,9,FALSE),0)+IFERROR(VLOOKUP(A18,'2009'!$C$3:$U$23,9,FALSE),0)</f>
        <v>0</v>
      </c>
      <c r="J18" s="56">
        <f>+IFERROR(VLOOKUP(A18,'2017'!$C$3:$U$28,10,FALSE),0)+IFERROR(VLOOKUP(A18,'2016'!$C$3:$U$25,10,FALSE),0)+IFERROR(VLOOKUP(A18,'2015'!$C$3:$U$23,10,FALSE),0)+IFERROR(VLOOKUP(A18,'2014'!$C$3:$U$15,10,FALSE),0)+IFERROR(VLOOKUP(A18,'2013'!$C$3:$U$19,10,FALSE),0)+IFERROR(VLOOKUP(A18,'2012'!$C$3:$U$18,10,FALSE),0)+IFERROR(VLOOKUP(A18,'2011'!$C$3:$U$16,10,FALSE),0)+IFERROR(VLOOKUP(A18,'2010'!$C$3:$U$19,10,FALSE),0)+IFERROR(VLOOKUP(A18,'2009'!$C$3:$U$23,10,FALSE),0)</f>
        <v>0</v>
      </c>
      <c r="K18" s="56">
        <f>+IFERROR(VLOOKUP(A18,'2017'!$C$3:$U$28,11,FALSE),0)+IFERROR(VLOOKUP(A18,'2016'!$C$3:$U$25,11,FALSE),0)+IFERROR(VLOOKUP(A18,'2015'!$C$3:$U$23,11,FALSE),0)+IFERROR(VLOOKUP(A18,'2014'!$C$3:$U$15,11,FALSE),0)+IFERROR(VLOOKUP(A18,'2013'!$C$3:$U$19,11,FALSE),0)+IFERROR(VLOOKUP(A18,'2012'!$C$3:$U$18,11,FALSE),0)+IFERROR(VLOOKUP(A18,'2011'!$C$3:$U$16,11,FALSE),0)+IFERROR(VLOOKUP(A18,'2010'!$C$3:$U$19,11,FALSE),0)+IFERROR(VLOOKUP(A18,'2009'!$C$3:$U$23,11,FALSE),0)</f>
        <v>0</v>
      </c>
      <c r="L18" s="56">
        <f>+IFERROR(VLOOKUP(A18,'2017'!$C$3:$U$28,12,FALSE),0)+IFERROR(VLOOKUP(A18,'2016'!$C$3:$U$25,12,FALSE),0)+IFERROR(VLOOKUP(A18,'2015'!$C$3:$U$23,12,FALSE),0)+IFERROR(VLOOKUP(A18,'2014'!$C$3:$U$15,12,FALSE),0)+IFERROR(VLOOKUP(A18,'2013'!$C$3:$U$19,12,FALSE),0)+IFERROR(VLOOKUP(A18,'2012'!$C$3:$U$18,12,FALSE),0)+IFERROR(VLOOKUP(A18,'2011'!$C$3:$U$16,12,FALSE),0)+IFERROR(VLOOKUP(A18,'2010'!$C$3:$U$19,12,FALSE),0)+IFERROR(VLOOKUP(A18,'2009'!$C$3:$U$23,12,FALSE),0)</f>
        <v>1</v>
      </c>
      <c r="M18" s="56">
        <f>+IFERROR(VLOOKUP(A18,'2017'!$C$3:$U$28,13,FALSE),0)+IFERROR(VLOOKUP(A18,'2016'!$C$3:$U$25,13,FALSE),0)+IFERROR(VLOOKUP(A18,'2015'!$C$3:$U$23,13,FALSE),0)+IFERROR(VLOOKUP(A18,'2014'!$C$3:$U$15,13,FALSE),0)+IFERROR(VLOOKUP(A18,'2013'!$C$3:$U$19,13,FALSE),0)+IFERROR(VLOOKUP(A18,'2012'!$C$3:$U$18,13,FALSE),0)+IFERROR(VLOOKUP(A18,'2011'!$C$3:$U$16,13,FALSE),0)+IFERROR(VLOOKUP(A18,'2010'!$C$3:$U$19,13,FALSE),0)+IFERROR(VLOOKUP(A18,'2009'!$C$3:$U$23,13,FALSE),0)</f>
        <v>0</v>
      </c>
      <c r="N18" s="40" t="str">
        <f t="shared" si="3"/>
        <v>N/A</v>
      </c>
      <c r="O18" s="56">
        <f>+IFERROR(VLOOKUP(A18,'2017'!$C$3:$U$28,15,FALSE),0)+IFERROR(VLOOKUP(A18,'2016'!$C$3:$U$25,15,FALSE),0)+IFERROR(VLOOKUP(A18,'2015'!$C$3:$U$23,15,FALSE),0)+IFERROR(VLOOKUP(A18,'2014'!$C$3:$U$15,15,FALSE),0)+IFERROR(VLOOKUP(A18,'2013'!$C$3:$U$19,15,FALSE),0)+IFERROR(VLOOKUP(A18,'2012'!$C$3:$U$18,15,FALSE),0)+IFERROR(VLOOKUP(A18,'2011'!$C$3:$U$16,15,FALSE),0)+IFERROR(VLOOKUP(A18,'2010'!$C$3:$U$19,15,FALSE),0)+IFERROR(VLOOKUP(A18,'2009'!$C$3:$U$23,15,FALSE),0)</f>
        <v>0</v>
      </c>
      <c r="P18" s="41">
        <f t="shared" si="0"/>
        <v>0</v>
      </c>
      <c r="Q18" s="41">
        <f t="shared" si="1"/>
        <v>0</v>
      </c>
      <c r="R18" s="41">
        <f t="shared" si="2"/>
        <v>0</v>
      </c>
      <c r="S18" s="3"/>
    </row>
    <row r="19" spans="1:19" x14ac:dyDescent="0.25">
      <c r="A19" s="11" t="s">
        <v>270</v>
      </c>
      <c r="B19" s="56">
        <f>+IFERROR(VLOOKUP(A19,'2017'!$C$3:$U$28,2,FALSE),0)+IFERROR(VLOOKUP(A19,'2016'!$C$3:$U$25,2,FALSE),0)+IFERROR(VLOOKUP(A19,'2015'!$C$3:$U$23,2,FALSE),0)+IFERROR(VLOOKUP(A19,'2014'!$C$3:$U$15,2,FALSE),0)+IFERROR(VLOOKUP(A19,'2013'!$C$3:$U$19,2,FALSE),0)+IFERROR(VLOOKUP(A19,'2012'!$C$3:$U$18,2,FALSE),0)+IFERROR(VLOOKUP(A19,'2011'!$C$3:$U$16,2,FALSE),0)+IFERROR(VLOOKUP(A19,'2010'!$C$3:$U$19,2,FALSE),0)+IFERROR(VLOOKUP(A19,'2009'!$C$3:$U$23,2,FALSE),0)</f>
        <v>5</v>
      </c>
      <c r="C19" s="56">
        <f>+IFERROR(VLOOKUP(A19,'2017'!$C$3:$U$28,3,FALSE),0)+IFERROR(VLOOKUP(A19,'2016'!$C$3:$U$25,3,FALSE),0)+IFERROR(VLOOKUP(A19,'2015'!$C$3:$U$23,3,FALSE),0)+IFERROR(VLOOKUP(A19,'2014'!$C$3:$U$15,3,FALSE),0)+IFERROR(VLOOKUP(A19,'2013'!$C$3:$U$19,3,FALSE),0)+IFERROR(VLOOKUP(A19,'2012'!$C$3:$U$18,3,FALSE),0)+IFERROR(VLOOKUP(A19,'2011'!$C$3:$U$16,3,FALSE),0)+IFERROR(VLOOKUP(A19,'2010'!$C$3:$U$19,3,FALSE),0)+IFERROR(VLOOKUP(A19,'2009'!$C$3:$U$23,3,FALSE),0)</f>
        <v>0</v>
      </c>
      <c r="D19" s="56">
        <f>+IFERROR(VLOOKUP(A19,'2017'!$C$3:$U$28,4,FALSE),0)+IFERROR(VLOOKUP(A19,'2016'!$C$3:$U$25,4,FALSE),0)+IFERROR(VLOOKUP(A19,'2015'!$C$3:$U$23,4,FALSE),0)+IFERROR(VLOOKUP(A19,'2014'!$C$3:$U$15,4,FALSE),0)+IFERROR(VLOOKUP(A19,'2013'!$C$3:$U$19,4,FALSE),0)+IFERROR(VLOOKUP(A19,'2012'!$C$3:$U$18,4,FALSE),0)+IFERROR(VLOOKUP(A19,'2011'!$C$3:$U$16,4,FALSE),0)+IFERROR(VLOOKUP(A19,'2010'!$C$3:$U$19,4,FALSE),0)+IFERROR(VLOOKUP(A19,'2009'!$C$3:$U$23,4,FALSE),0)</f>
        <v>0</v>
      </c>
      <c r="E19" s="56">
        <f>+IFERROR(VLOOKUP(A19,'2017'!$C$3:$U$28,5,FALSE),0)+IFERROR(VLOOKUP(A19,'2016'!$C$3:$U$25,5,FALSE),0)+IFERROR(VLOOKUP(A19,'2015'!$C$3:$U$23,5,FALSE),0)+IFERROR(VLOOKUP(A19,'2014'!$C$3:$U$15,5,FALSE),0)+IFERROR(VLOOKUP(A19,'2013'!$C$3:$U$19,5,FALSE),0)+IFERROR(VLOOKUP(A19,'2012'!$C$3:$U$18,5,FALSE),0)+IFERROR(VLOOKUP(A19,'2011'!$C$3:$U$16,5,FALSE),0)+IFERROR(VLOOKUP(A19,'2010'!$C$3:$U$19,5,FALSE),0)+IFERROR(VLOOKUP(A19,'2009'!$C$3:$U$23,5,FALSE),0)</f>
        <v>0</v>
      </c>
      <c r="F19" s="56">
        <f>+IFERROR(VLOOKUP(A19,'2017'!$C$3:$U$28,6,FALSE),0)+IFERROR(VLOOKUP(A19,'2016'!$C$3:$U$25,6,FALSE),0)+IFERROR(VLOOKUP(A19,'2015'!$C$3:$U$23,6,FALSE),0)+IFERROR(VLOOKUP(A19,'2014'!$C$3:$U$15,6,FALSE),0)+IFERROR(VLOOKUP(A19,'2013'!$C$3:$U$19,6,FALSE),0)+IFERROR(VLOOKUP(A19,'2012'!$C$3:$U$18,6,FALSE),0)+IFERROR(VLOOKUP(A19,'2011'!$C$3:$U$16,6,FALSE),0)+IFERROR(VLOOKUP(A19,'2010'!$C$3:$U$19,6,FALSE),0)+IFERROR(VLOOKUP(A19,'2009'!$C$3:$U$23,6,FALSE),0)</f>
        <v>0</v>
      </c>
      <c r="G19" s="56">
        <f>+IFERROR(VLOOKUP(A19,'2017'!$C$3:$U$28,7,FALSE),0)+IFERROR(VLOOKUP(A19,'2016'!$C$3:$U$25,7,FALSE),0)+IFERROR(VLOOKUP(A19,'2015'!$C$3:$U$23,7,FALSE),0)+IFERROR(VLOOKUP(A19,'2014'!$C$3:$U$15,7,FALSE),0)+IFERROR(VLOOKUP(A19,'2013'!$C$3:$U$19,7,FALSE),0)+IFERROR(VLOOKUP(A19,'2012'!$C$3:$U$18,7,FALSE),0)+IFERROR(VLOOKUP(A19,'2011'!$C$3:$U$16,7,FALSE),0)+IFERROR(VLOOKUP(A19,'2010'!$C$3:$U$19,7,FALSE),0)+IFERROR(VLOOKUP(A19,'2009'!$C$3:$U$23,7,FALSE),0)</f>
        <v>0</v>
      </c>
      <c r="H19" s="56">
        <f>+IFERROR(VLOOKUP(A19,'2017'!$C$3:$U$28,8,FALSE),0)+IFERROR(VLOOKUP(A19,'2016'!$C$3:$U$25,8,FALSE),0)+IFERROR(VLOOKUP(A19,'2015'!$C$3:$U$23,8,FALSE),0)+IFERROR(VLOOKUP(A19,'2014'!$C$3:$U$15,8,FALSE),0)+IFERROR(VLOOKUP(A19,'2013'!$C$3:$U$19,8,FALSE),0)+IFERROR(VLOOKUP(A19,'2012'!$C$3:$U$18,8,FALSE),0)+IFERROR(VLOOKUP(A19,'2011'!$C$3:$U$16,8,FALSE),0)+IFERROR(VLOOKUP(A19,'2010'!$C$3:$U$19,8,FALSE),0)+IFERROR(VLOOKUP(A19,'2009'!$C$3:$U$23,8,FALSE),0)</f>
        <v>0</v>
      </c>
      <c r="I19" s="56">
        <f>+IFERROR(VLOOKUP(A19,'2017'!$C$3:$U$28,9,FALSE),0)+IFERROR(VLOOKUP(A19,'2016'!$C$3:$U$25,9,FALSE),0)+IFERROR(VLOOKUP(A19,'2015'!$C$3:$U$23,9,FALSE),0)+IFERROR(VLOOKUP(A19,'2014'!$C$3:$U$15,9,FALSE),0)+IFERROR(VLOOKUP(A19,'2013'!$C$3:$U$19,9,FALSE),0)+IFERROR(VLOOKUP(A19,'2012'!$C$3:$U$18,9,FALSE),0)+IFERROR(VLOOKUP(A19,'2011'!$C$3:$U$16,9,FALSE),0)+IFERROR(VLOOKUP(A19,'2010'!$C$3:$U$19,9,FALSE),0)+IFERROR(VLOOKUP(A19,'2009'!$C$3:$U$23,9,FALSE),0)</f>
        <v>0</v>
      </c>
      <c r="J19" s="56">
        <f>+IFERROR(VLOOKUP(A19,'2017'!$C$3:$U$28,10,FALSE),0)+IFERROR(VLOOKUP(A19,'2016'!$C$3:$U$25,10,FALSE),0)+IFERROR(VLOOKUP(A19,'2015'!$C$3:$U$23,10,FALSE),0)+IFERROR(VLOOKUP(A19,'2014'!$C$3:$U$15,10,FALSE),0)+IFERROR(VLOOKUP(A19,'2013'!$C$3:$U$19,10,FALSE),0)+IFERROR(VLOOKUP(A19,'2012'!$C$3:$U$18,10,FALSE),0)+IFERROR(VLOOKUP(A19,'2011'!$C$3:$U$16,10,FALSE),0)+IFERROR(VLOOKUP(A19,'2010'!$C$3:$U$19,10,FALSE),0)+IFERROR(VLOOKUP(A19,'2009'!$C$3:$U$23,10,FALSE),0)</f>
        <v>0</v>
      </c>
      <c r="K19" s="56">
        <f>+IFERROR(VLOOKUP(A19,'2017'!$C$3:$U$28,11,FALSE),0)+IFERROR(VLOOKUP(A19,'2016'!$C$3:$U$25,11,FALSE),0)+IFERROR(VLOOKUP(A19,'2015'!$C$3:$U$23,11,FALSE),0)+IFERROR(VLOOKUP(A19,'2014'!$C$3:$U$15,11,FALSE),0)+IFERROR(VLOOKUP(A19,'2013'!$C$3:$U$19,11,FALSE),0)+IFERROR(VLOOKUP(A19,'2012'!$C$3:$U$18,11,FALSE),0)+IFERROR(VLOOKUP(A19,'2011'!$C$3:$U$16,11,FALSE),0)+IFERROR(VLOOKUP(A19,'2010'!$C$3:$U$19,11,FALSE),0)+IFERROR(VLOOKUP(A19,'2009'!$C$3:$U$23,11,FALSE),0)</f>
        <v>1</v>
      </c>
      <c r="L19" s="56">
        <f>+IFERROR(VLOOKUP(A19,'2017'!$C$3:$U$28,12,FALSE),0)+IFERROR(VLOOKUP(A19,'2016'!$C$3:$U$25,12,FALSE),0)+IFERROR(VLOOKUP(A19,'2015'!$C$3:$U$23,12,FALSE),0)+IFERROR(VLOOKUP(A19,'2014'!$C$3:$U$15,12,FALSE),0)+IFERROR(VLOOKUP(A19,'2013'!$C$3:$U$19,12,FALSE),0)+IFERROR(VLOOKUP(A19,'2012'!$C$3:$U$18,12,FALSE),0)+IFERROR(VLOOKUP(A19,'2011'!$C$3:$U$16,12,FALSE),0)+IFERROR(VLOOKUP(A19,'2010'!$C$3:$U$19,12,FALSE),0)+IFERROR(VLOOKUP(A19,'2009'!$C$3:$U$23,12,FALSE),0)</f>
        <v>1</v>
      </c>
      <c r="M19" s="56">
        <f>+IFERROR(VLOOKUP(A19,'2017'!$C$3:$U$28,13,FALSE),0)+IFERROR(VLOOKUP(A19,'2016'!$C$3:$U$25,13,FALSE),0)+IFERROR(VLOOKUP(A19,'2015'!$C$3:$U$23,13,FALSE),0)+IFERROR(VLOOKUP(A19,'2014'!$C$3:$U$15,13,FALSE),0)+IFERROR(VLOOKUP(A19,'2013'!$C$3:$U$19,13,FALSE),0)+IFERROR(VLOOKUP(A19,'2012'!$C$3:$U$18,13,FALSE),0)+IFERROR(VLOOKUP(A19,'2011'!$C$3:$U$16,13,FALSE),0)+IFERROR(VLOOKUP(A19,'2010'!$C$3:$U$19,13,FALSE),0)+IFERROR(VLOOKUP(A19,'2009'!$C$3:$U$23,13,FALSE),0)</f>
        <v>0</v>
      </c>
      <c r="N19" s="40" t="str">
        <f t="shared" si="3"/>
        <v>N/A</v>
      </c>
      <c r="O19" s="56">
        <f>+IFERROR(VLOOKUP(A19,'2017'!$C$3:$U$28,15,FALSE),0)+IFERROR(VLOOKUP(A19,'2016'!$C$3:$U$25,15,FALSE),0)+IFERROR(VLOOKUP(A19,'2015'!$C$3:$U$23,15,FALSE),0)+IFERROR(VLOOKUP(A19,'2014'!$C$3:$U$15,15,FALSE),0)+IFERROR(VLOOKUP(A19,'2013'!$C$3:$U$19,15,FALSE),0)+IFERROR(VLOOKUP(A19,'2012'!$C$3:$U$18,15,FALSE),0)+IFERROR(VLOOKUP(A19,'2011'!$C$3:$U$16,15,FALSE),0)+IFERROR(VLOOKUP(A19,'2010'!$C$3:$U$19,15,FALSE),0)+IFERROR(VLOOKUP(A19,'2009'!$C$3:$U$23,15,FALSE),0)</f>
        <v>0</v>
      </c>
      <c r="P19" s="41">
        <f t="shared" si="0"/>
        <v>0</v>
      </c>
      <c r="Q19" s="41">
        <f t="shared" si="1"/>
        <v>0</v>
      </c>
      <c r="R19" s="41">
        <f t="shared" si="2"/>
        <v>0</v>
      </c>
      <c r="S19" s="3"/>
    </row>
    <row r="20" spans="1:19" x14ac:dyDescent="0.25">
      <c r="A20" s="11" t="s">
        <v>221</v>
      </c>
      <c r="B20" s="56">
        <f>+IFERROR(VLOOKUP(A20,'2017'!$C$3:$U$28,2,FALSE),0)+IFERROR(VLOOKUP(A20,'2016'!$C$3:$U$25,2,FALSE),0)+IFERROR(VLOOKUP(A20,'2015'!$C$3:$U$23,2,FALSE),0)+IFERROR(VLOOKUP(A20,'2014'!$C$3:$U$15,2,FALSE),0)+IFERROR(VLOOKUP(A20,'2013'!$C$3:$U$19,2,FALSE),0)+IFERROR(VLOOKUP(A20,'2012'!$C$3:$U$18,2,FALSE),0)+IFERROR(VLOOKUP(A20,'2011'!$C$3:$U$16,2,FALSE),0)+IFERROR(VLOOKUP(A20,'2010'!$C$3:$U$19,2,FALSE),0)+IFERROR(VLOOKUP(A20,'2009'!$C$3:$U$23,2,FALSE),0)</f>
        <v>120</v>
      </c>
      <c r="C20" s="56">
        <f>+IFERROR(VLOOKUP(A20,'2017'!$C$3:$U$28,3,FALSE),0)+IFERROR(VLOOKUP(A20,'2016'!$C$3:$U$25,3,FALSE),0)+IFERROR(VLOOKUP(A20,'2015'!$C$3:$U$23,3,FALSE),0)+IFERROR(VLOOKUP(A20,'2014'!$C$3:$U$15,3,FALSE),0)+IFERROR(VLOOKUP(A20,'2013'!$C$3:$U$19,3,FALSE),0)+IFERROR(VLOOKUP(A20,'2012'!$C$3:$U$18,3,FALSE),0)+IFERROR(VLOOKUP(A20,'2011'!$C$3:$U$16,3,FALSE),0)+IFERROR(VLOOKUP(A20,'2010'!$C$3:$U$19,3,FALSE),0)+IFERROR(VLOOKUP(A20,'2009'!$C$3:$U$23,3,FALSE),0)</f>
        <v>37</v>
      </c>
      <c r="D20" s="56">
        <f>+IFERROR(VLOOKUP(A20,'2017'!$C$3:$U$28,4,FALSE),0)+IFERROR(VLOOKUP(A20,'2016'!$C$3:$U$25,4,FALSE),0)+IFERROR(VLOOKUP(A20,'2015'!$C$3:$U$23,4,FALSE),0)+IFERROR(VLOOKUP(A20,'2014'!$C$3:$U$15,4,FALSE),0)+IFERROR(VLOOKUP(A20,'2013'!$C$3:$U$19,4,FALSE),0)+IFERROR(VLOOKUP(A20,'2012'!$C$3:$U$18,4,FALSE),0)+IFERROR(VLOOKUP(A20,'2011'!$C$3:$U$16,4,FALSE),0)+IFERROR(VLOOKUP(A20,'2010'!$C$3:$U$19,4,FALSE),0)+IFERROR(VLOOKUP(A20,'2009'!$C$3:$U$23,4,FALSE),0)</f>
        <v>48</v>
      </c>
      <c r="E20" s="56">
        <f>+IFERROR(VLOOKUP(A20,'2017'!$C$3:$U$28,5,FALSE),0)+IFERROR(VLOOKUP(A20,'2016'!$C$3:$U$25,5,FALSE),0)+IFERROR(VLOOKUP(A20,'2015'!$C$3:$U$23,5,FALSE),0)+IFERROR(VLOOKUP(A20,'2014'!$C$3:$U$15,5,FALSE),0)+IFERROR(VLOOKUP(A20,'2013'!$C$3:$U$19,5,FALSE),0)+IFERROR(VLOOKUP(A20,'2012'!$C$3:$U$18,5,FALSE),0)+IFERROR(VLOOKUP(A20,'2011'!$C$3:$U$16,5,FALSE),0)+IFERROR(VLOOKUP(A20,'2010'!$C$3:$U$19,5,FALSE),0)+IFERROR(VLOOKUP(A20,'2009'!$C$3:$U$23,5,FALSE),0)</f>
        <v>28</v>
      </c>
      <c r="F20" s="56">
        <f>+IFERROR(VLOOKUP(A20,'2017'!$C$3:$U$28,6,FALSE),0)+IFERROR(VLOOKUP(A20,'2016'!$C$3:$U$25,6,FALSE),0)+IFERROR(VLOOKUP(A20,'2015'!$C$3:$U$23,6,FALSE),0)+IFERROR(VLOOKUP(A20,'2014'!$C$3:$U$15,6,FALSE),0)+IFERROR(VLOOKUP(A20,'2013'!$C$3:$U$19,6,FALSE),0)+IFERROR(VLOOKUP(A20,'2012'!$C$3:$U$18,6,FALSE),0)+IFERROR(VLOOKUP(A20,'2011'!$C$3:$U$16,6,FALSE),0)+IFERROR(VLOOKUP(A20,'2010'!$C$3:$U$19,6,FALSE),0)+IFERROR(VLOOKUP(A20,'2009'!$C$3:$U$23,6,FALSE),0)</f>
        <v>12</v>
      </c>
      <c r="G20" s="56">
        <f>+IFERROR(VLOOKUP(A20,'2017'!$C$3:$U$28,7,FALSE),0)+IFERROR(VLOOKUP(A20,'2016'!$C$3:$U$25,7,FALSE),0)+IFERROR(VLOOKUP(A20,'2015'!$C$3:$U$23,7,FALSE),0)+IFERROR(VLOOKUP(A20,'2014'!$C$3:$U$15,7,FALSE),0)+IFERROR(VLOOKUP(A20,'2013'!$C$3:$U$19,7,FALSE),0)+IFERROR(VLOOKUP(A20,'2012'!$C$3:$U$18,7,FALSE),0)+IFERROR(VLOOKUP(A20,'2011'!$C$3:$U$16,7,FALSE),0)+IFERROR(VLOOKUP(A20,'2010'!$C$3:$U$19,7,FALSE),0)+IFERROR(VLOOKUP(A20,'2009'!$C$3:$U$23,7,FALSE),0)</f>
        <v>2</v>
      </c>
      <c r="H20" s="56">
        <f>+IFERROR(VLOOKUP(A20,'2017'!$C$3:$U$28,8,FALSE),0)+IFERROR(VLOOKUP(A20,'2016'!$C$3:$U$25,8,FALSE),0)+IFERROR(VLOOKUP(A20,'2015'!$C$3:$U$23,8,FALSE),0)+IFERROR(VLOOKUP(A20,'2014'!$C$3:$U$15,8,FALSE),0)+IFERROR(VLOOKUP(A20,'2013'!$C$3:$U$19,8,FALSE),0)+IFERROR(VLOOKUP(A20,'2012'!$C$3:$U$18,8,FALSE),0)+IFERROR(VLOOKUP(A20,'2011'!$C$3:$U$16,8,FALSE),0)+IFERROR(VLOOKUP(A20,'2010'!$C$3:$U$19,8,FALSE),0)+IFERROR(VLOOKUP(A20,'2009'!$C$3:$U$23,8,FALSE),0)</f>
        <v>6</v>
      </c>
      <c r="I20" s="56">
        <f>+IFERROR(VLOOKUP(A20,'2017'!$C$3:$U$28,9,FALSE),0)+IFERROR(VLOOKUP(A20,'2016'!$C$3:$U$25,9,FALSE),0)+IFERROR(VLOOKUP(A20,'2015'!$C$3:$U$23,9,FALSE),0)+IFERROR(VLOOKUP(A20,'2014'!$C$3:$U$15,9,FALSE),0)+IFERROR(VLOOKUP(A20,'2013'!$C$3:$U$19,9,FALSE),0)+IFERROR(VLOOKUP(A20,'2012'!$C$3:$U$18,9,FALSE),0)+IFERROR(VLOOKUP(A20,'2011'!$C$3:$U$16,9,FALSE),0)+IFERROR(VLOOKUP(A20,'2010'!$C$3:$U$19,9,FALSE),0)+IFERROR(VLOOKUP(A20,'2009'!$C$3:$U$23,9,FALSE),0)</f>
        <v>40</v>
      </c>
      <c r="J20" s="56">
        <f>+IFERROR(VLOOKUP(A20,'2017'!$C$3:$U$28,10,FALSE),0)+IFERROR(VLOOKUP(A20,'2016'!$C$3:$U$25,10,FALSE),0)+IFERROR(VLOOKUP(A20,'2015'!$C$3:$U$23,10,FALSE),0)+IFERROR(VLOOKUP(A20,'2014'!$C$3:$U$15,10,FALSE),0)+IFERROR(VLOOKUP(A20,'2013'!$C$3:$U$19,10,FALSE),0)+IFERROR(VLOOKUP(A20,'2012'!$C$3:$U$18,10,FALSE),0)+IFERROR(VLOOKUP(A20,'2011'!$C$3:$U$16,10,FALSE),0)+IFERROR(VLOOKUP(A20,'2010'!$C$3:$U$19,10,FALSE),0)+IFERROR(VLOOKUP(A20,'2009'!$C$3:$U$23,10,FALSE),0)</f>
        <v>0</v>
      </c>
      <c r="K20" s="56">
        <f>+IFERROR(VLOOKUP(A20,'2017'!$C$3:$U$28,11,FALSE),0)+IFERROR(VLOOKUP(A20,'2016'!$C$3:$U$25,11,FALSE),0)+IFERROR(VLOOKUP(A20,'2015'!$C$3:$U$23,11,FALSE),0)+IFERROR(VLOOKUP(A20,'2014'!$C$3:$U$15,11,FALSE),0)+IFERROR(VLOOKUP(A20,'2013'!$C$3:$U$19,11,FALSE),0)+IFERROR(VLOOKUP(A20,'2012'!$C$3:$U$18,11,FALSE),0)+IFERROR(VLOOKUP(A20,'2011'!$C$3:$U$16,11,FALSE),0)+IFERROR(VLOOKUP(A20,'2010'!$C$3:$U$19,11,FALSE),0)+IFERROR(VLOOKUP(A20,'2009'!$C$3:$U$23,11,FALSE),0)</f>
        <v>19</v>
      </c>
      <c r="L20" s="56">
        <f>+IFERROR(VLOOKUP(A20,'2017'!$C$3:$U$28,12,FALSE),0)+IFERROR(VLOOKUP(A20,'2016'!$C$3:$U$25,12,FALSE),0)+IFERROR(VLOOKUP(A20,'2015'!$C$3:$U$23,12,FALSE),0)+IFERROR(VLOOKUP(A20,'2014'!$C$3:$U$15,12,FALSE),0)+IFERROR(VLOOKUP(A20,'2013'!$C$3:$U$19,12,FALSE),0)+IFERROR(VLOOKUP(A20,'2012'!$C$3:$U$18,12,FALSE),0)+IFERROR(VLOOKUP(A20,'2011'!$C$3:$U$16,12,FALSE),0)+IFERROR(VLOOKUP(A20,'2010'!$C$3:$U$19,12,FALSE),0)+IFERROR(VLOOKUP(A20,'2009'!$C$3:$U$23,12,FALSE),0)</f>
        <v>26</v>
      </c>
      <c r="M20" s="56">
        <f>+IFERROR(VLOOKUP(A20,'2017'!$C$3:$U$28,13,FALSE),0)+IFERROR(VLOOKUP(A20,'2016'!$C$3:$U$25,13,FALSE),0)+IFERROR(VLOOKUP(A20,'2015'!$C$3:$U$23,13,FALSE),0)+IFERROR(VLOOKUP(A20,'2014'!$C$3:$U$15,13,FALSE),0)+IFERROR(VLOOKUP(A20,'2013'!$C$3:$U$19,13,FALSE),0)+IFERROR(VLOOKUP(A20,'2012'!$C$3:$U$18,13,FALSE),0)+IFERROR(VLOOKUP(A20,'2011'!$C$3:$U$16,13,FALSE),0)+IFERROR(VLOOKUP(A20,'2010'!$C$3:$U$19,13,FALSE),0)+IFERROR(VLOOKUP(A20,'2009'!$C$3:$U$23,13,FALSE),0)</f>
        <v>13</v>
      </c>
      <c r="N20" s="40">
        <f t="shared" si="3"/>
        <v>2</v>
      </c>
      <c r="O20" s="56">
        <f>+IFERROR(VLOOKUP(A20,'2017'!$C$3:$U$28,15,FALSE),0)+IFERROR(VLOOKUP(A20,'2016'!$C$3:$U$25,15,FALSE),0)+IFERROR(VLOOKUP(A20,'2015'!$C$3:$U$23,15,FALSE),0)+IFERROR(VLOOKUP(A20,'2014'!$C$3:$U$15,15,FALSE),0)+IFERROR(VLOOKUP(A20,'2013'!$C$3:$U$19,15,FALSE),0)+IFERROR(VLOOKUP(A20,'2012'!$C$3:$U$18,15,FALSE),0)+IFERROR(VLOOKUP(A20,'2011'!$C$3:$U$16,15,FALSE),0)+IFERROR(VLOOKUP(A20,'2010'!$C$3:$U$19,15,FALSE),0)+IFERROR(VLOOKUP(A20,'2009'!$C$3:$U$23,15,FALSE),0)</f>
        <v>0</v>
      </c>
      <c r="P20" s="41">
        <f t="shared" si="0"/>
        <v>0.4</v>
      </c>
      <c r="Q20" s="41">
        <f t="shared" si="1"/>
        <v>0.8833333333333333</v>
      </c>
      <c r="R20" s="41">
        <f t="shared" si="2"/>
        <v>0.4</v>
      </c>
      <c r="S20" s="3"/>
    </row>
    <row r="21" spans="1:19" x14ac:dyDescent="0.25">
      <c r="A21" s="11" t="s">
        <v>295</v>
      </c>
      <c r="B21" s="56">
        <f>+IFERROR(VLOOKUP(A21,'2017'!$C$3:$U$28,2,FALSE),0)+IFERROR(VLOOKUP(A21,'2016'!$C$3:$U$25,2,FALSE),0)+IFERROR(VLOOKUP(A21,'2015'!$C$3:$U$23,2,FALSE),0)+IFERROR(VLOOKUP(A21,'2014'!$C$3:$U$15,2,FALSE),0)+IFERROR(VLOOKUP(A21,'2013'!$C$3:$U$19,2,FALSE),0)+IFERROR(VLOOKUP(A21,'2012'!$C$3:$U$18,2,FALSE),0)+IFERROR(VLOOKUP(A21,'2011'!$C$3:$U$16,2,FALSE),0)+IFERROR(VLOOKUP(A21,'2010'!$C$3:$U$19,2,FALSE),0)+IFERROR(VLOOKUP(A21,'2009'!$C$3:$U$23,2,FALSE),0)</f>
        <v>134</v>
      </c>
      <c r="C21" s="56">
        <f>+IFERROR(VLOOKUP(A21,'2017'!$C$3:$U$28,3,FALSE),0)+IFERROR(VLOOKUP(A21,'2016'!$C$3:$U$25,3,FALSE),0)+IFERROR(VLOOKUP(A21,'2015'!$C$3:$U$23,3,FALSE),0)+IFERROR(VLOOKUP(A21,'2014'!$C$3:$U$15,3,FALSE),0)+IFERROR(VLOOKUP(A21,'2013'!$C$3:$U$19,3,FALSE),0)+IFERROR(VLOOKUP(A21,'2012'!$C$3:$U$18,3,FALSE),0)+IFERROR(VLOOKUP(A21,'2011'!$C$3:$U$16,3,FALSE),0)+IFERROR(VLOOKUP(A21,'2010'!$C$3:$U$19,3,FALSE),0)+IFERROR(VLOOKUP(A21,'2009'!$C$3:$U$23,3,FALSE),0)</f>
        <v>32</v>
      </c>
      <c r="D21" s="56">
        <f>+IFERROR(VLOOKUP(A21,'2017'!$C$3:$U$28,4,FALSE),0)+IFERROR(VLOOKUP(A21,'2016'!$C$3:$U$25,4,FALSE),0)+IFERROR(VLOOKUP(A21,'2015'!$C$3:$U$23,4,FALSE),0)+IFERROR(VLOOKUP(A21,'2014'!$C$3:$U$15,4,FALSE),0)+IFERROR(VLOOKUP(A21,'2013'!$C$3:$U$19,4,FALSE),0)+IFERROR(VLOOKUP(A21,'2012'!$C$3:$U$18,4,FALSE),0)+IFERROR(VLOOKUP(A21,'2011'!$C$3:$U$16,4,FALSE),0)+IFERROR(VLOOKUP(A21,'2010'!$C$3:$U$19,4,FALSE),0)+IFERROR(VLOOKUP(A21,'2009'!$C$3:$U$23,4,FALSE),0)</f>
        <v>40</v>
      </c>
      <c r="E21" s="56">
        <f>+IFERROR(VLOOKUP(A21,'2017'!$C$3:$U$28,5,FALSE),0)+IFERROR(VLOOKUP(A21,'2016'!$C$3:$U$25,5,FALSE),0)+IFERROR(VLOOKUP(A21,'2015'!$C$3:$U$23,5,FALSE),0)+IFERROR(VLOOKUP(A21,'2014'!$C$3:$U$15,5,FALSE),0)+IFERROR(VLOOKUP(A21,'2013'!$C$3:$U$19,5,FALSE),0)+IFERROR(VLOOKUP(A21,'2012'!$C$3:$U$18,5,FALSE),0)+IFERROR(VLOOKUP(A21,'2011'!$C$3:$U$16,5,FALSE),0)+IFERROR(VLOOKUP(A21,'2010'!$C$3:$U$19,5,FALSE),0)+IFERROR(VLOOKUP(A21,'2009'!$C$3:$U$23,5,FALSE),0)</f>
        <v>34</v>
      </c>
      <c r="F21" s="56">
        <f>+IFERROR(VLOOKUP(A21,'2017'!$C$3:$U$28,6,FALSE),0)+IFERROR(VLOOKUP(A21,'2016'!$C$3:$U$25,6,FALSE),0)+IFERROR(VLOOKUP(A21,'2015'!$C$3:$U$23,6,FALSE),0)+IFERROR(VLOOKUP(A21,'2014'!$C$3:$U$15,6,FALSE),0)+IFERROR(VLOOKUP(A21,'2013'!$C$3:$U$19,6,FALSE),0)+IFERROR(VLOOKUP(A21,'2012'!$C$3:$U$18,6,FALSE),0)+IFERROR(VLOOKUP(A21,'2011'!$C$3:$U$16,6,FALSE),0)+IFERROR(VLOOKUP(A21,'2010'!$C$3:$U$19,6,FALSE),0)+IFERROR(VLOOKUP(A21,'2009'!$C$3:$U$23,6,FALSE),0)</f>
        <v>2</v>
      </c>
      <c r="G21" s="56">
        <f>+IFERROR(VLOOKUP(A21,'2017'!$C$3:$U$28,7,FALSE),0)+IFERROR(VLOOKUP(A21,'2016'!$C$3:$U$25,7,FALSE),0)+IFERROR(VLOOKUP(A21,'2015'!$C$3:$U$23,7,FALSE),0)+IFERROR(VLOOKUP(A21,'2014'!$C$3:$U$15,7,FALSE),0)+IFERROR(VLOOKUP(A21,'2013'!$C$3:$U$19,7,FALSE),0)+IFERROR(VLOOKUP(A21,'2012'!$C$3:$U$18,7,FALSE),0)+IFERROR(VLOOKUP(A21,'2011'!$C$3:$U$16,7,FALSE),0)+IFERROR(VLOOKUP(A21,'2010'!$C$3:$U$19,7,FALSE),0)+IFERROR(VLOOKUP(A21,'2009'!$C$3:$U$23,7,FALSE),0)</f>
        <v>4</v>
      </c>
      <c r="H21" s="56">
        <f>+IFERROR(VLOOKUP(A21,'2017'!$C$3:$U$28,8,FALSE),0)+IFERROR(VLOOKUP(A21,'2016'!$C$3:$U$25,8,FALSE),0)+IFERROR(VLOOKUP(A21,'2015'!$C$3:$U$23,8,FALSE),0)+IFERROR(VLOOKUP(A21,'2014'!$C$3:$U$15,8,FALSE),0)+IFERROR(VLOOKUP(A21,'2013'!$C$3:$U$19,8,FALSE),0)+IFERROR(VLOOKUP(A21,'2012'!$C$3:$U$18,8,FALSE),0)+IFERROR(VLOOKUP(A21,'2011'!$C$3:$U$16,8,FALSE),0)+IFERROR(VLOOKUP(A21,'2010'!$C$3:$U$19,8,FALSE),0)+IFERROR(VLOOKUP(A21,'2009'!$C$3:$U$23,8,FALSE),0)</f>
        <v>0</v>
      </c>
      <c r="I21" s="56">
        <f>+IFERROR(VLOOKUP(A21,'2017'!$C$3:$U$28,9,FALSE),0)+IFERROR(VLOOKUP(A21,'2016'!$C$3:$U$25,9,FALSE),0)+IFERROR(VLOOKUP(A21,'2015'!$C$3:$U$23,9,FALSE),0)+IFERROR(VLOOKUP(A21,'2014'!$C$3:$U$15,9,FALSE),0)+IFERROR(VLOOKUP(A21,'2013'!$C$3:$U$19,9,FALSE),0)+IFERROR(VLOOKUP(A21,'2012'!$C$3:$U$18,9,FALSE),0)+IFERROR(VLOOKUP(A21,'2011'!$C$3:$U$16,9,FALSE),0)+IFERROR(VLOOKUP(A21,'2010'!$C$3:$U$19,9,FALSE),0)+IFERROR(VLOOKUP(A21,'2009'!$C$3:$U$23,9,FALSE),0)</f>
        <v>31</v>
      </c>
      <c r="J21" s="56">
        <f>+IFERROR(VLOOKUP(A21,'2017'!$C$3:$U$28,10,FALSE),0)+IFERROR(VLOOKUP(A21,'2016'!$C$3:$U$25,10,FALSE),0)+IFERROR(VLOOKUP(A21,'2015'!$C$3:$U$23,10,FALSE),0)+IFERROR(VLOOKUP(A21,'2014'!$C$3:$U$15,10,FALSE),0)+IFERROR(VLOOKUP(A21,'2013'!$C$3:$U$19,10,FALSE),0)+IFERROR(VLOOKUP(A21,'2012'!$C$3:$U$18,10,FALSE),0)+IFERROR(VLOOKUP(A21,'2011'!$C$3:$U$16,10,FALSE),0)+IFERROR(VLOOKUP(A21,'2010'!$C$3:$U$19,10,FALSE),0)+IFERROR(VLOOKUP(A21,'2009'!$C$3:$U$23,10,FALSE),0)</f>
        <v>3</v>
      </c>
      <c r="K21" s="56">
        <f>+IFERROR(VLOOKUP(A21,'2017'!$C$3:$U$28,11,FALSE),0)+IFERROR(VLOOKUP(A21,'2016'!$C$3:$U$25,11,FALSE),0)+IFERROR(VLOOKUP(A21,'2015'!$C$3:$U$23,11,FALSE),0)+IFERROR(VLOOKUP(A21,'2014'!$C$3:$U$15,11,FALSE),0)+IFERROR(VLOOKUP(A21,'2013'!$C$3:$U$19,11,FALSE),0)+IFERROR(VLOOKUP(A21,'2012'!$C$3:$U$18,11,FALSE),0)+IFERROR(VLOOKUP(A21,'2011'!$C$3:$U$16,11,FALSE),0)+IFERROR(VLOOKUP(A21,'2010'!$C$3:$U$19,11,FALSE),0)+IFERROR(VLOOKUP(A21,'2009'!$C$3:$U$23,11,FALSE),0)</f>
        <v>13</v>
      </c>
      <c r="L21" s="56">
        <f>+IFERROR(VLOOKUP(A21,'2017'!$C$3:$U$28,12,FALSE),0)+IFERROR(VLOOKUP(A21,'2016'!$C$3:$U$25,12,FALSE),0)+IFERROR(VLOOKUP(A21,'2015'!$C$3:$U$23,12,FALSE),0)+IFERROR(VLOOKUP(A21,'2014'!$C$3:$U$15,12,FALSE),0)+IFERROR(VLOOKUP(A21,'2013'!$C$3:$U$19,12,FALSE),0)+IFERROR(VLOOKUP(A21,'2012'!$C$3:$U$18,12,FALSE),0)+IFERROR(VLOOKUP(A21,'2011'!$C$3:$U$16,12,FALSE),0)+IFERROR(VLOOKUP(A21,'2010'!$C$3:$U$19,12,FALSE),0)+IFERROR(VLOOKUP(A21,'2009'!$C$3:$U$23,12,FALSE),0)</f>
        <v>33</v>
      </c>
      <c r="M21" s="56">
        <f>+IFERROR(VLOOKUP(A21,'2017'!$C$3:$U$28,13,FALSE),0)+IFERROR(VLOOKUP(A21,'2016'!$C$3:$U$25,13,FALSE),0)+IFERROR(VLOOKUP(A21,'2015'!$C$3:$U$23,13,FALSE),0)+IFERROR(VLOOKUP(A21,'2014'!$C$3:$U$15,13,FALSE),0)+IFERROR(VLOOKUP(A21,'2013'!$C$3:$U$19,13,FALSE),0)+IFERROR(VLOOKUP(A21,'2012'!$C$3:$U$18,13,FALSE),0)+IFERROR(VLOOKUP(A21,'2011'!$C$3:$U$16,13,FALSE),0)+IFERROR(VLOOKUP(A21,'2010'!$C$3:$U$19,13,FALSE),0)+IFERROR(VLOOKUP(A21,'2009'!$C$3:$U$23,13,FALSE),0)</f>
        <v>16</v>
      </c>
      <c r="N21" s="40">
        <f t="shared" si="3"/>
        <v>2.0625</v>
      </c>
      <c r="O21" s="56">
        <f>+IFERROR(VLOOKUP(A21,'2017'!$C$3:$U$28,15,FALSE),0)+IFERROR(VLOOKUP(A21,'2016'!$C$3:$U$25,15,FALSE),0)+IFERROR(VLOOKUP(A21,'2015'!$C$3:$U$23,15,FALSE),0)+IFERROR(VLOOKUP(A21,'2014'!$C$3:$U$15,15,FALSE),0)+IFERROR(VLOOKUP(A21,'2013'!$C$3:$U$19,15,FALSE),0)+IFERROR(VLOOKUP(A21,'2012'!$C$3:$U$18,15,FALSE),0)+IFERROR(VLOOKUP(A21,'2011'!$C$3:$U$16,15,FALSE),0)+IFERROR(VLOOKUP(A21,'2010'!$C$3:$U$19,15,FALSE),0)+IFERROR(VLOOKUP(A21,'2009'!$C$3:$U$23,15,FALSE),0)</f>
        <v>1.8235294117647058</v>
      </c>
      <c r="P21" s="41">
        <f t="shared" si="0"/>
        <v>0.32288135593220341</v>
      </c>
      <c r="Q21" s="41">
        <f t="shared" si="1"/>
        <v>0.67164179104477617</v>
      </c>
      <c r="R21" s="41">
        <f t="shared" si="2"/>
        <v>0.29850746268656714</v>
      </c>
      <c r="S21" s="3"/>
    </row>
    <row r="22" spans="1:19" x14ac:dyDescent="0.25">
      <c r="A22" s="11" t="s">
        <v>256</v>
      </c>
      <c r="B22" s="56">
        <f>+IFERROR(VLOOKUP(A22,'2017'!$C$3:$U$28,2,FALSE),0)+IFERROR(VLOOKUP(A22,'2016'!$C$3:$U$25,2,FALSE),0)+IFERROR(VLOOKUP(A22,'2015'!$C$3:$U$23,2,FALSE),0)+IFERROR(VLOOKUP(A22,'2014'!$C$3:$U$15,2,FALSE),0)+IFERROR(VLOOKUP(A22,'2013'!$C$3:$U$19,2,FALSE),0)+IFERROR(VLOOKUP(A22,'2012'!$C$3:$U$18,2,FALSE),0)+IFERROR(VLOOKUP(A22,'2011'!$C$3:$U$16,2,FALSE),0)+IFERROR(VLOOKUP(A22,'2010'!$C$3:$U$19,2,FALSE),0)+IFERROR(VLOOKUP(A22,'2009'!$C$3:$U$23,2,FALSE),0)</f>
        <v>2</v>
      </c>
      <c r="C22" s="56">
        <f>+IFERROR(VLOOKUP(A22,'2017'!$C$3:$U$28,3,FALSE),0)+IFERROR(VLOOKUP(A22,'2016'!$C$3:$U$25,3,FALSE),0)+IFERROR(VLOOKUP(A22,'2015'!$C$3:$U$23,3,FALSE),0)+IFERROR(VLOOKUP(A22,'2014'!$C$3:$U$15,3,FALSE),0)+IFERROR(VLOOKUP(A22,'2013'!$C$3:$U$19,3,FALSE),0)+IFERROR(VLOOKUP(A22,'2012'!$C$3:$U$18,3,FALSE),0)+IFERROR(VLOOKUP(A22,'2011'!$C$3:$U$16,3,FALSE),0)+IFERROR(VLOOKUP(A22,'2010'!$C$3:$U$19,3,FALSE),0)+IFERROR(VLOOKUP(A22,'2009'!$C$3:$U$23,3,FALSE),0)</f>
        <v>0</v>
      </c>
      <c r="D22" s="56">
        <f>+IFERROR(VLOOKUP(A22,'2017'!$C$3:$U$28,4,FALSE),0)+IFERROR(VLOOKUP(A22,'2016'!$C$3:$U$25,4,FALSE),0)+IFERROR(VLOOKUP(A22,'2015'!$C$3:$U$23,4,FALSE),0)+IFERROR(VLOOKUP(A22,'2014'!$C$3:$U$15,4,FALSE),0)+IFERROR(VLOOKUP(A22,'2013'!$C$3:$U$19,4,FALSE),0)+IFERROR(VLOOKUP(A22,'2012'!$C$3:$U$18,4,FALSE),0)+IFERROR(VLOOKUP(A22,'2011'!$C$3:$U$16,4,FALSE),0)+IFERROR(VLOOKUP(A22,'2010'!$C$3:$U$19,4,FALSE),0)+IFERROR(VLOOKUP(A22,'2009'!$C$3:$U$23,4,FALSE),0)</f>
        <v>0</v>
      </c>
      <c r="E22" s="56">
        <f>+IFERROR(VLOOKUP(A22,'2017'!$C$3:$U$28,5,FALSE),0)+IFERROR(VLOOKUP(A22,'2016'!$C$3:$U$25,5,FALSE),0)+IFERROR(VLOOKUP(A22,'2015'!$C$3:$U$23,5,FALSE),0)+IFERROR(VLOOKUP(A22,'2014'!$C$3:$U$15,5,FALSE),0)+IFERROR(VLOOKUP(A22,'2013'!$C$3:$U$19,5,FALSE),0)+IFERROR(VLOOKUP(A22,'2012'!$C$3:$U$18,5,FALSE),0)+IFERROR(VLOOKUP(A22,'2011'!$C$3:$U$16,5,FALSE),0)+IFERROR(VLOOKUP(A22,'2010'!$C$3:$U$19,5,FALSE),0)+IFERROR(VLOOKUP(A22,'2009'!$C$3:$U$23,5,FALSE),0)</f>
        <v>0</v>
      </c>
      <c r="F22" s="56">
        <f>+IFERROR(VLOOKUP(A22,'2017'!$C$3:$U$28,6,FALSE),0)+IFERROR(VLOOKUP(A22,'2016'!$C$3:$U$25,6,FALSE),0)+IFERROR(VLOOKUP(A22,'2015'!$C$3:$U$23,6,FALSE),0)+IFERROR(VLOOKUP(A22,'2014'!$C$3:$U$15,6,FALSE),0)+IFERROR(VLOOKUP(A22,'2013'!$C$3:$U$19,6,FALSE),0)+IFERROR(VLOOKUP(A22,'2012'!$C$3:$U$18,6,FALSE),0)+IFERROR(VLOOKUP(A22,'2011'!$C$3:$U$16,6,FALSE),0)+IFERROR(VLOOKUP(A22,'2010'!$C$3:$U$19,6,FALSE),0)+IFERROR(VLOOKUP(A22,'2009'!$C$3:$U$23,6,FALSE),0)</f>
        <v>0</v>
      </c>
      <c r="G22" s="56">
        <f>+IFERROR(VLOOKUP(A22,'2017'!$C$3:$U$28,7,FALSE),0)+IFERROR(VLOOKUP(A22,'2016'!$C$3:$U$25,7,FALSE),0)+IFERROR(VLOOKUP(A22,'2015'!$C$3:$U$23,7,FALSE),0)+IFERROR(VLOOKUP(A22,'2014'!$C$3:$U$15,7,FALSE),0)+IFERROR(VLOOKUP(A22,'2013'!$C$3:$U$19,7,FALSE),0)+IFERROR(VLOOKUP(A22,'2012'!$C$3:$U$18,7,FALSE),0)+IFERROR(VLOOKUP(A22,'2011'!$C$3:$U$16,7,FALSE),0)+IFERROR(VLOOKUP(A22,'2010'!$C$3:$U$19,7,FALSE),0)+IFERROR(VLOOKUP(A22,'2009'!$C$3:$U$23,7,FALSE),0)</f>
        <v>0</v>
      </c>
      <c r="H22" s="56">
        <f>+IFERROR(VLOOKUP(A22,'2017'!$C$3:$U$28,8,FALSE),0)+IFERROR(VLOOKUP(A22,'2016'!$C$3:$U$25,8,FALSE),0)+IFERROR(VLOOKUP(A22,'2015'!$C$3:$U$23,8,FALSE),0)+IFERROR(VLOOKUP(A22,'2014'!$C$3:$U$15,8,FALSE),0)+IFERROR(VLOOKUP(A22,'2013'!$C$3:$U$19,8,FALSE),0)+IFERROR(VLOOKUP(A22,'2012'!$C$3:$U$18,8,FALSE),0)+IFERROR(VLOOKUP(A22,'2011'!$C$3:$U$16,8,FALSE),0)+IFERROR(VLOOKUP(A22,'2010'!$C$3:$U$19,8,FALSE),0)+IFERROR(VLOOKUP(A22,'2009'!$C$3:$U$23,8,FALSE),0)</f>
        <v>0</v>
      </c>
      <c r="I22" s="56">
        <f>+IFERROR(VLOOKUP(A22,'2017'!$C$3:$U$28,9,FALSE),0)+IFERROR(VLOOKUP(A22,'2016'!$C$3:$U$25,9,FALSE),0)+IFERROR(VLOOKUP(A22,'2015'!$C$3:$U$23,9,FALSE),0)+IFERROR(VLOOKUP(A22,'2014'!$C$3:$U$15,9,FALSE),0)+IFERROR(VLOOKUP(A22,'2013'!$C$3:$U$19,9,FALSE),0)+IFERROR(VLOOKUP(A22,'2012'!$C$3:$U$18,9,FALSE),0)+IFERROR(VLOOKUP(A22,'2011'!$C$3:$U$16,9,FALSE),0)+IFERROR(VLOOKUP(A22,'2010'!$C$3:$U$19,9,FALSE),0)+IFERROR(VLOOKUP(A22,'2009'!$C$3:$U$23,9,FALSE),0)</f>
        <v>0</v>
      </c>
      <c r="J22" s="56">
        <f>+IFERROR(VLOOKUP(A22,'2017'!$C$3:$U$28,10,FALSE),0)+IFERROR(VLOOKUP(A22,'2016'!$C$3:$U$25,10,FALSE),0)+IFERROR(VLOOKUP(A22,'2015'!$C$3:$U$23,10,FALSE),0)+IFERROR(VLOOKUP(A22,'2014'!$C$3:$U$15,10,FALSE),0)+IFERROR(VLOOKUP(A22,'2013'!$C$3:$U$19,10,FALSE),0)+IFERROR(VLOOKUP(A22,'2012'!$C$3:$U$18,10,FALSE),0)+IFERROR(VLOOKUP(A22,'2011'!$C$3:$U$16,10,FALSE),0)+IFERROR(VLOOKUP(A22,'2010'!$C$3:$U$19,10,FALSE),0)+IFERROR(VLOOKUP(A22,'2009'!$C$3:$U$23,10,FALSE),0)</f>
        <v>0</v>
      </c>
      <c r="K22" s="56">
        <f>+IFERROR(VLOOKUP(A22,'2017'!$C$3:$U$28,11,FALSE),0)+IFERROR(VLOOKUP(A22,'2016'!$C$3:$U$25,11,FALSE),0)+IFERROR(VLOOKUP(A22,'2015'!$C$3:$U$23,11,FALSE),0)+IFERROR(VLOOKUP(A22,'2014'!$C$3:$U$15,11,FALSE),0)+IFERROR(VLOOKUP(A22,'2013'!$C$3:$U$19,11,FALSE),0)+IFERROR(VLOOKUP(A22,'2012'!$C$3:$U$18,11,FALSE),0)+IFERROR(VLOOKUP(A22,'2011'!$C$3:$U$16,11,FALSE),0)+IFERROR(VLOOKUP(A22,'2010'!$C$3:$U$19,11,FALSE),0)+IFERROR(VLOOKUP(A22,'2009'!$C$3:$U$23,11,FALSE),0)</f>
        <v>0</v>
      </c>
      <c r="L22" s="56">
        <f>+IFERROR(VLOOKUP(A22,'2017'!$C$3:$U$28,12,FALSE),0)+IFERROR(VLOOKUP(A22,'2016'!$C$3:$U$25,12,FALSE),0)+IFERROR(VLOOKUP(A22,'2015'!$C$3:$U$23,12,FALSE),0)+IFERROR(VLOOKUP(A22,'2014'!$C$3:$U$15,12,FALSE),0)+IFERROR(VLOOKUP(A22,'2013'!$C$3:$U$19,12,FALSE),0)+IFERROR(VLOOKUP(A22,'2012'!$C$3:$U$18,12,FALSE),0)+IFERROR(VLOOKUP(A22,'2011'!$C$3:$U$16,12,FALSE),0)+IFERROR(VLOOKUP(A22,'2010'!$C$3:$U$19,12,FALSE),0)+IFERROR(VLOOKUP(A22,'2009'!$C$3:$U$23,12,FALSE),0)</f>
        <v>2</v>
      </c>
      <c r="M22" s="56">
        <f>+IFERROR(VLOOKUP(A22,'2017'!$C$3:$U$28,13,FALSE),0)+IFERROR(VLOOKUP(A22,'2016'!$C$3:$U$25,13,FALSE),0)+IFERROR(VLOOKUP(A22,'2015'!$C$3:$U$23,13,FALSE),0)+IFERROR(VLOOKUP(A22,'2014'!$C$3:$U$15,13,FALSE),0)+IFERROR(VLOOKUP(A22,'2013'!$C$3:$U$19,13,FALSE),0)+IFERROR(VLOOKUP(A22,'2012'!$C$3:$U$18,13,FALSE),0)+IFERROR(VLOOKUP(A22,'2011'!$C$3:$U$16,13,FALSE),0)+IFERROR(VLOOKUP(A22,'2010'!$C$3:$U$19,13,FALSE),0)+IFERROR(VLOOKUP(A22,'2009'!$C$3:$U$23,13,FALSE),0)</f>
        <v>0</v>
      </c>
      <c r="N22" s="40" t="str">
        <f t="shared" si="3"/>
        <v>N/A</v>
      </c>
      <c r="O22" s="56">
        <f>+IFERROR(VLOOKUP(A22,'2017'!$C$3:$U$28,15,FALSE),0)+IFERROR(VLOOKUP(A22,'2016'!$C$3:$U$25,15,FALSE),0)+IFERROR(VLOOKUP(A22,'2015'!$C$3:$U$23,15,FALSE),0)+IFERROR(VLOOKUP(A22,'2014'!$C$3:$U$15,15,FALSE),0)+IFERROR(VLOOKUP(A22,'2013'!$C$3:$U$19,15,FALSE),0)+IFERROR(VLOOKUP(A22,'2012'!$C$3:$U$18,15,FALSE),0)+IFERROR(VLOOKUP(A22,'2011'!$C$3:$U$16,15,FALSE),0)+IFERROR(VLOOKUP(A22,'2010'!$C$3:$U$19,15,FALSE),0)+IFERROR(VLOOKUP(A22,'2009'!$C$3:$U$23,15,FALSE),0)</f>
        <v>0</v>
      </c>
      <c r="P22" s="41">
        <f t="shared" si="0"/>
        <v>0</v>
      </c>
      <c r="Q22" s="41">
        <f t="shared" si="1"/>
        <v>0</v>
      </c>
      <c r="R22" s="41">
        <f t="shared" si="2"/>
        <v>0</v>
      </c>
      <c r="S22" s="3"/>
    </row>
    <row r="23" spans="1:19" x14ac:dyDescent="0.25">
      <c r="A23" s="11" t="s">
        <v>227</v>
      </c>
      <c r="B23" s="56">
        <f>+IFERROR(VLOOKUP(A23,'2017'!$C$3:$U$28,2,FALSE),0)+IFERROR(VLOOKUP(A23,'2016'!$C$3:$U$25,2,FALSE),0)+IFERROR(VLOOKUP(A23,'2015'!$C$3:$U$23,2,FALSE),0)+IFERROR(VLOOKUP(A23,'2014'!$C$3:$U$15,2,FALSE),0)+IFERROR(VLOOKUP(A23,'2013'!$C$3:$U$19,2,FALSE),0)+IFERROR(VLOOKUP(A23,'2012'!$C$3:$U$18,2,FALSE),0)+IFERROR(VLOOKUP(A23,'2011'!$C$3:$U$16,2,FALSE),0)+IFERROR(VLOOKUP(A23,'2010'!$C$3:$U$19,2,FALSE),0)+IFERROR(VLOOKUP(A23,'2009'!$C$3:$U$23,2,FALSE),0)</f>
        <v>89</v>
      </c>
      <c r="C23" s="56">
        <f>+IFERROR(VLOOKUP(A23,'2017'!$C$3:$U$28,3,FALSE),0)+IFERROR(VLOOKUP(A23,'2016'!$C$3:$U$25,3,FALSE),0)+IFERROR(VLOOKUP(A23,'2015'!$C$3:$U$23,3,FALSE),0)+IFERROR(VLOOKUP(A23,'2014'!$C$3:$U$15,3,FALSE),0)+IFERROR(VLOOKUP(A23,'2013'!$C$3:$U$19,3,FALSE),0)+IFERROR(VLOOKUP(A23,'2012'!$C$3:$U$18,3,FALSE),0)+IFERROR(VLOOKUP(A23,'2011'!$C$3:$U$16,3,FALSE),0)+IFERROR(VLOOKUP(A23,'2010'!$C$3:$U$19,3,FALSE),0)+IFERROR(VLOOKUP(A23,'2009'!$C$3:$U$23,3,FALSE),0)</f>
        <v>15</v>
      </c>
      <c r="D23" s="56">
        <f>+IFERROR(VLOOKUP(A23,'2017'!$C$3:$U$28,4,FALSE),0)+IFERROR(VLOOKUP(A23,'2016'!$C$3:$U$25,4,FALSE),0)+IFERROR(VLOOKUP(A23,'2015'!$C$3:$U$23,4,FALSE),0)+IFERROR(VLOOKUP(A23,'2014'!$C$3:$U$15,4,FALSE),0)+IFERROR(VLOOKUP(A23,'2013'!$C$3:$U$19,4,FALSE),0)+IFERROR(VLOOKUP(A23,'2012'!$C$3:$U$18,4,FALSE),0)+IFERROR(VLOOKUP(A23,'2011'!$C$3:$U$16,4,FALSE),0)+IFERROR(VLOOKUP(A23,'2010'!$C$3:$U$19,4,FALSE),0)+IFERROR(VLOOKUP(A23,'2009'!$C$3:$U$23,4,FALSE),0)</f>
        <v>21</v>
      </c>
      <c r="E23" s="56">
        <f>+IFERROR(VLOOKUP(A23,'2017'!$C$3:$U$28,5,FALSE),0)+IFERROR(VLOOKUP(A23,'2016'!$C$3:$U$25,5,FALSE),0)+IFERROR(VLOOKUP(A23,'2015'!$C$3:$U$23,5,FALSE),0)+IFERROR(VLOOKUP(A23,'2014'!$C$3:$U$15,5,FALSE),0)+IFERROR(VLOOKUP(A23,'2013'!$C$3:$U$19,5,FALSE),0)+IFERROR(VLOOKUP(A23,'2012'!$C$3:$U$18,5,FALSE),0)+IFERROR(VLOOKUP(A23,'2011'!$C$3:$U$16,5,FALSE),0)+IFERROR(VLOOKUP(A23,'2010'!$C$3:$U$19,5,FALSE),0)+IFERROR(VLOOKUP(A23,'2009'!$C$3:$U$23,5,FALSE),0)</f>
        <v>14</v>
      </c>
      <c r="F23" s="56">
        <f>+IFERROR(VLOOKUP(A23,'2017'!$C$3:$U$28,6,FALSE),0)+IFERROR(VLOOKUP(A23,'2016'!$C$3:$U$25,6,FALSE),0)+IFERROR(VLOOKUP(A23,'2015'!$C$3:$U$23,6,FALSE),0)+IFERROR(VLOOKUP(A23,'2014'!$C$3:$U$15,6,FALSE),0)+IFERROR(VLOOKUP(A23,'2013'!$C$3:$U$19,6,FALSE),0)+IFERROR(VLOOKUP(A23,'2012'!$C$3:$U$18,6,FALSE),0)+IFERROR(VLOOKUP(A23,'2011'!$C$3:$U$16,6,FALSE),0)+IFERROR(VLOOKUP(A23,'2010'!$C$3:$U$19,6,FALSE),0)+IFERROR(VLOOKUP(A23,'2009'!$C$3:$U$23,6,FALSE),0)</f>
        <v>2</v>
      </c>
      <c r="G23" s="56">
        <f>+IFERROR(VLOOKUP(A23,'2017'!$C$3:$U$28,7,FALSE),0)+IFERROR(VLOOKUP(A23,'2016'!$C$3:$U$25,7,FALSE),0)+IFERROR(VLOOKUP(A23,'2015'!$C$3:$U$23,7,FALSE),0)+IFERROR(VLOOKUP(A23,'2014'!$C$3:$U$15,7,FALSE),0)+IFERROR(VLOOKUP(A23,'2013'!$C$3:$U$19,7,FALSE),0)+IFERROR(VLOOKUP(A23,'2012'!$C$3:$U$18,7,FALSE),0)+IFERROR(VLOOKUP(A23,'2011'!$C$3:$U$16,7,FALSE),0)+IFERROR(VLOOKUP(A23,'2010'!$C$3:$U$19,7,FALSE),0)+IFERROR(VLOOKUP(A23,'2009'!$C$3:$U$23,7,FALSE),0)</f>
        <v>1</v>
      </c>
      <c r="H23" s="56">
        <f>+IFERROR(VLOOKUP(A23,'2017'!$C$3:$U$28,8,FALSE),0)+IFERROR(VLOOKUP(A23,'2016'!$C$3:$U$25,8,FALSE),0)+IFERROR(VLOOKUP(A23,'2015'!$C$3:$U$23,8,FALSE),0)+IFERROR(VLOOKUP(A23,'2014'!$C$3:$U$15,8,FALSE),0)+IFERROR(VLOOKUP(A23,'2013'!$C$3:$U$19,8,FALSE),0)+IFERROR(VLOOKUP(A23,'2012'!$C$3:$U$18,8,FALSE),0)+IFERROR(VLOOKUP(A23,'2011'!$C$3:$U$16,8,FALSE),0)+IFERROR(VLOOKUP(A23,'2010'!$C$3:$U$19,8,FALSE),0)+IFERROR(VLOOKUP(A23,'2009'!$C$3:$U$23,8,FALSE),0)</f>
        <v>4</v>
      </c>
      <c r="I23" s="56">
        <f>+IFERROR(VLOOKUP(A23,'2017'!$C$3:$U$28,9,FALSE),0)+IFERROR(VLOOKUP(A23,'2016'!$C$3:$U$25,9,FALSE),0)+IFERROR(VLOOKUP(A23,'2015'!$C$3:$U$23,9,FALSE),0)+IFERROR(VLOOKUP(A23,'2014'!$C$3:$U$15,9,FALSE),0)+IFERROR(VLOOKUP(A23,'2013'!$C$3:$U$19,9,FALSE),0)+IFERROR(VLOOKUP(A23,'2012'!$C$3:$U$18,9,FALSE),0)+IFERROR(VLOOKUP(A23,'2011'!$C$3:$U$16,9,FALSE),0)+IFERROR(VLOOKUP(A23,'2010'!$C$3:$U$19,9,FALSE),0)+IFERROR(VLOOKUP(A23,'2009'!$C$3:$U$23,9,FALSE),0)</f>
        <v>17</v>
      </c>
      <c r="J23" s="56">
        <f>+IFERROR(VLOOKUP(A23,'2017'!$C$3:$U$28,10,FALSE),0)+IFERROR(VLOOKUP(A23,'2016'!$C$3:$U$25,10,FALSE),0)+IFERROR(VLOOKUP(A23,'2015'!$C$3:$U$23,10,FALSE),0)+IFERROR(VLOOKUP(A23,'2014'!$C$3:$U$15,10,FALSE),0)+IFERROR(VLOOKUP(A23,'2013'!$C$3:$U$19,10,FALSE),0)+IFERROR(VLOOKUP(A23,'2012'!$C$3:$U$18,10,FALSE),0)+IFERROR(VLOOKUP(A23,'2011'!$C$3:$U$16,10,FALSE),0)+IFERROR(VLOOKUP(A23,'2010'!$C$3:$U$19,10,FALSE),0)+IFERROR(VLOOKUP(A23,'2009'!$C$3:$U$23,10,FALSE),0)</f>
        <v>1</v>
      </c>
      <c r="K23" s="56">
        <f>+IFERROR(VLOOKUP(A23,'2017'!$C$3:$U$28,11,FALSE),0)+IFERROR(VLOOKUP(A23,'2016'!$C$3:$U$25,11,FALSE),0)+IFERROR(VLOOKUP(A23,'2015'!$C$3:$U$23,11,FALSE),0)+IFERROR(VLOOKUP(A23,'2014'!$C$3:$U$15,11,FALSE),0)+IFERROR(VLOOKUP(A23,'2013'!$C$3:$U$19,11,FALSE),0)+IFERROR(VLOOKUP(A23,'2012'!$C$3:$U$18,11,FALSE),0)+IFERROR(VLOOKUP(A23,'2011'!$C$3:$U$16,11,FALSE),0)+IFERROR(VLOOKUP(A23,'2010'!$C$3:$U$19,11,FALSE),0)+IFERROR(VLOOKUP(A23,'2009'!$C$3:$U$23,11,FALSE),0)</f>
        <v>9</v>
      </c>
      <c r="L23" s="56">
        <f>+IFERROR(VLOOKUP(A23,'2017'!$C$3:$U$28,12,FALSE),0)+IFERROR(VLOOKUP(A23,'2016'!$C$3:$U$25,12,FALSE),0)+IFERROR(VLOOKUP(A23,'2015'!$C$3:$U$23,12,FALSE),0)+IFERROR(VLOOKUP(A23,'2014'!$C$3:$U$15,12,FALSE),0)+IFERROR(VLOOKUP(A23,'2013'!$C$3:$U$19,12,FALSE),0)+IFERROR(VLOOKUP(A23,'2012'!$C$3:$U$18,12,FALSE),0)+IFERROR(VLOOKUP(A23,'2011'!$C$3:$U$16,12,FALSE),0)+IFERROR(VLOOKUP(A23,'2010'!$C$3:$U$19,12,FALSE),0)+IFERROR(VLOOKUP(A23,'2009'!$C$3:$U$23,12,FALSE),0)</f>
        <v>20</v>
      </c>
      <c r="M23" s="56">
        <f>+IFERROR(VLOOKUP(A23,'2017'!$C$3:$U$28,13,FALSE),0)+IFERROR(VLOOKUP(A23,'2016'!$C$3:$U$25,13,FALSE),0)+IFERROR(VLOOKUP(A23,'2015'!$C$3:$U$23,13,FALSE),0)+IFERROR(VLOOKUP(A23,'2014'!$C$3:$U$15,13,FALSE),0)+IFERROR(VLOOKUP(A23,'2013'!$C$3:$U$19,13,FALSE),0)+IFERROR(VLOOKUP(A23,'2012'!$C$3:$U$18,13,FALSE),0)+IFERROR(VLOOKUP(A23,'2011'!$C$3:$U$16,13,FALSE),0)+IFERROR(VLOOKUP(A23,'2010'!$C$3:$U$19,13,FALSE),0)+IFERROR(VLOOKUP(A23,'2009'!$C$3:$U$23,13,FALSE),0)</f>
        <v>2</v>
      </c>
      <c r="N23" s="40">
        <f t="shared" si="3"/>
        <v>10</v>
      </c>
      <c r="O23" s="56">
        <f>+IFERROR(VLOOKUP(A23,'2017'!$C$3:$U$28,15,FALSE),0)+IFERROR(VLOOKUP(A23,'2016'!$C$3:$U$25,15,FALSE),0)+IFERROR(VLOOKUP(A23,'2015'!$C$3:$U$23,15,FALSE),0)+IFERROR(VLOOKUP(A23,'2014'!$C$3:$U$15,15,FALSE),0)+IFERROR(VLOOKUP(A23,'2013'!$C$3:$U$19,15,FALSE),0)+IFERROR(VLOOKUP(A23,'2012'!$C$3:$U$18,15,FALSE),0)+IFERROR(VLOOKUP(A23,'2011'!$C$3:$U$16,15,FALSE),0)+IFERROR(VLOOKUP(A23,'2010'!$C$3:$U$19,15,FALSE),0)+IFERROR(VLOOKUP(A23,'2009'!$C$3:$U$23,15,FALSE),0)</f>
        <v>0</v>
      </c>
      <c r="P23" s="41">
        <f t="shared" si="0"/>
        <v>0.24444444444444444</v>
      </c>
      <c r="Q23" s="41">
        <f t="shared" si="1"/>
        <v>0.47191011235955055</v>
      </c>
      <c r="R23" s="41">
        <f t="shared" si="2"/>
        <v>0.23595505617977527</v>
      </c>
      <c r="S23" s="3"/>
    </row>
    <row r="24" spans="1:19" x14ac:dyDescent="0.25">
      <c r="A24" s="11" t="s">
        <v>245</v>
      </c>
      <c r="B24" s="56">
        <f>+IFERROR(VLOOKUP(A24,'2017'!$C$3:$U$28,2,FALSE),0)+IFERROR(VLOOKUP(A24,'2016'!$C$3:$U$25,2,FALSE),0)+IFERROR(VLOOKUP(A24,'2015'!$C$3:$U$23,2,FALSE),0)+IFERROR(VLOOKUP(A24,'2014'!$C$3:$U$15,2,FALSE),0)+IFERROR(VLOOKUP(A24,'2013'!$C$3:$U$19,2,FALSE),0)+IFERROR(VLOOKUP(A24,'2012'!$C$3:$U$18,2,FALSE),0)+IFERROR(VLOOKUP(A24,'2011'!$C$3:$U$16,2,FALSE),0)+IFERROR(VLOOKUP(A24,'2010'!$C$3:$U$19,2,FALSE),0)+IFERROR(VLOOKUP(A24,'2009'!$C$3:$U$23,2,FALSE),0)</f>
        <v>301</v>
      </c>
      <c r="C24" s="56">
        <f>+IFERROR(VLOOKUP(A24,'2017'!$C$3:$U$28,3,FALSE),0)+IFERROR(VLOOKUP(A24,'2016'!$C$3:$U$25,3,FALSE),0)+IFERROR(VLOOKUP(A24,'2015'!$C$3:$U$23,3,FALSE),0)+IFERROR(VLOOKUP(A24,'2014'!$C$3:$U$15,3,FALSE),0)+IFERROR(VLOOKUP(A24,'2013'!$C$3:$U$19,3,FALSE),0)+IFERROR(VLOOKUP(A24,'2012'!$C$3:$U$18,3,FALSE),0)+IFERROR(VLOOKUP(A24,'2011'!$C$3:$U$16,3,FALSE),0)+IFERROR(VLOOKUP(A24,'2010'!$C$3:$U$19,3,FALSE),0)+IFERROR(VLOOKUP(A24,'2009'!$C$3:$U$23,3,FALSE),0)</f>
        <v>79</v>
      </c>
      <c r="D24" s="56">
        <f>+IFERROR(VLOOKUP(A24,'2017'!$C$3:$U$28,4,FALSE),0)+IFERROR(VLOOKUP(A24,'2016'!$C$3:$U$25,4,FALSE),0)+IFERROR(VLOOKUP(A24,'2015'!$C$3:$U$23,4,FALSE),0)+IFERROR(VLOOKUP(A24,'2014'!$C$3:$U$15,4,FALSE),0)+IFERROR(VLOOKUP(A24,'2013'!$C$3:$U$19,4,FALSE),0)+IFERROR(VLOOKUP(A24,'2012'!$C$3:$U$18,4,FALSE),0)+IFERROR(VLOOKUP(A24,'2011'!$C$3:$U$16,4,FALSE),0)+IFERROR(VLOOKUP(A24,'2010'!$C$3:$U$19,4,FALSE),0)+IFERROR(VLOOKUP(A24,'2009'!$C$3:$U$23,4,FALSE),0)</f>
        <v>102</v>
      </c>
      <c r="E24" s="56">
        <f>+IFERROR(VLOOKUP(A24,'2017'!$C$3:$U$28,5,FALSE),0)+IFERROR(VLOOKUP(A24,'2016'!$C$3:$U$25,5,FALSE),0)+IFERROR(VLOOKUP(A24,'2015'!$C$3:$U$23,5,FALSE),0)+IFERROR(VLOOKUP(A24,'2014'!$C$3:$U$15,5,FALSE),0)+IFERROR(VLOOKUP(A24,'2013'!$C$3:$U$19,5,FALSE),0)+IFERROR(VLOOKUP(A24,'2012'!$C$3:$U$18,5,FALSE),0)+IFERROR(VLOOKUP(A24,'2011'!$C$3:$U$16,5,FALSE),0)+IFERROR(VLOOKUP(A24,'2010'!$C$3:$U$19,5,FALSE),0)+IFERROR(VLOOKUP(A24,'2009'!$C$3:$U$23,5,FALSE),0)</f>
        <v>80</v>
      </c>
      <c r="F24" s="56">
        <f>+IFERROR(VLOOKUP(A24,'2017'!$C$3:$U$28,6,FALSE),0)+IFERROR(VLOOKUP(A24,'2016'!$C$3:$U$25,6,FALSE),0)+IFERROR(VLOOKUP(A24,'2015'!$C$3:$U$23,6,FALSE),0)+IFERROR(VLOOKUP(A24,'2014'!$C$3:$U$15,6,FALSE),0)+IFERROR(VLOOKUP(A24,'2013'!$C$3:$U$19,6,FALSE),0)+IFERROR(VLOOKUP(A24,'2012'!$C$3:$U$18,6,FALSE),0)+IFERROR(VLOOKUP(A24,'2011'!$C$3:$U$16,6,FALSE),0)+IFERROR(VLOOKUP(A24,'2010'!$C$3:$U$19,6,FALSE),0)+IFERROR(VLOOKUP(A24,'2009'!$C$3:$U$23,6,FALSE),0)</f>
        <v>12</v>
      </c>
      <c r="G24" s="56">
        <f>+IFERROR(VLOOKUP(A24,'2017'!$C$3:$U$28,7,FALSE),0)+IFERROR(VLOOKUP(A24,'2016'!$C$3:$U$25,7,FALSE),0)+IFERROR(VLOOKUP(A24,'2015'!$C$3:$U$23,7,FALSE),0)+IFERROR(VLOOKUP(A24,'2014'!$C$3:$U$15,7,FALSE),0)+IFERROR(VLOOKUP(A24,'2013'!$C$3:$U$19,7,FALSE),0)+IFERROR(VLOOKUP(A24,'2012'!$C$3:$U$18,7,FALSE),0)+IFERROR(VLOOKUP(A24,'2011'!$C$3:$U$16,7,FALSE),0)+IFERROR(VLOOKUP(A24,'2010'!$C$3:$U$19,7,FALSE),0)+IFERROR(VLOOKUP(A24,'2009'!$C$3:$U$23,7,FALSE),0)</f>
        <v>5</v>
      </c>
      <c r="H24" s="56">
        <f>+IFERROR(VLOOKUP(A24,'2017'!$C$3:$U$28,8,FALSE),0)+IFERROR(VLOOKUP(A24,'2016'!$C$3:$U$25,8,FALSE),0)+IFERROR(VLOOKUP(A24,'2015'!$C$3:$U$23,8,FALSE),0)+IFERROR(VLOOKUP(A24,'2014'!$C$3:$U$15,8,FALSE),0)+IFERROR(VLOOKUP(A24,'2013'!$C$3:$U$19,8,FALSE),0)+IFERROR(VLOOKUP(A24,'2012'!$C$3:$U$18,8,FALSE),0)+IFERROR(VLOOKUP(A24,'2011'!$C$3:$U$16,8,FALSE),0)+IFERROR(VLOOKUP(A24,'2010'!$C$3:$U$19,8,FALSE),0)+IFERROR(VLOOKUP(A24,'2009'!$C$3:$U$23,8,FALSE),0)</f>
        <v>5</v>
      </c>
      <c r="I24" s="56">
        <f>+IFERROR(VLOOKUP(A24,'2017'!$C$3:$U$28,9,FALSE),0)+IFERROR(VLOOKUP(A24,'2016'!$C$3:$U$25,9,FALSE),0)+IFERROR(VLOOKUP(A24,'2015'!$C$3:$U$23,9,FALSE),0)+IFERROR(VLOOKUP(A24,'2014'!$C$3:$U$15,9,FALSE),0)+IFERROR(VLOOKUP(A24,'2013'!$C$3:$U$19,9,FALSE),0)+IFERROR(VLOOKUP(A24,'2012'!$C$3:$U$18,9,FALSE),0)+IFERROR(VLOOKUP(A24,'2011'!$C$3:$U$16,9,FALSE),0)+IFERROR(VLOOKUP(A24,'2010'!$C$3:$U$19,9,FALSE),0)+IFERROR(VLOOKUP(A24,'2009'!$C$3:$U$23,9,FALSE),0)</f>
        <v>58</v>
      </c>
      <c r="J24" s="56">
        <f>+IFERROR(VLOOKUP(A24,'2017'!$C$3:$U$28,10,FALSE),0)+IFERROR(VLOOKUP(A24,'2016'!$C$3:$U$25,10,FALSE),0)+IFERROR(VLOOKUP(A24,'2015'!$C$3:$U$23,10,FALSE),0)+IFERROR(VLOOKUP(A24,'2014'!$C$3:$U$15,10,FALSE),0)+IFERROR(VLOOKUP(A24,'2013'!$C$3:$U$19,10,FALSE),0)+IFERROR(VLOOKUP(A24,'2012'!$C$3:$U$18,10,FALSE),0)+IFERROR(VLOOKUP(A24,'2011'!$C$3:$U$16,10,FALSE),0)+IFERROR(VLOOKUP(A24,'2010'!$C$3:$U$19,10,FALSE),0)+IFERROR(VLOOKUP(A24,'2009'!$C$3:$U$23,10,FALSE),0)</f>
        <v>12</v>
      </c>
      <c r="K24" s="56">
        <f>+IFERROR(VLOOKUP(A24,'2017'!$C$3:$U$28,11,FALSE),0)+IFERROR(VLOOKUP(A24,'2016'!$C$3:$U$25,11,FALSE),0)+IFERROR(VLOOKUP(A24,'2015'!$C$3:$U$23,11,FALSE),0)+IFERROR(VLOOKUP(A24,'2014'!$C$3:$U$15,11,FALSE),0)+IFERROR(VLOOKUP(A24,'2013'!$C$3:$U$19,11,FALSE),0)+IFERROR(VLOOKUP(A24,'2012'!$C$3:$U$18,11,FALSE),0)+IFERROR(VLOOKUP(A24,'2011'!$C$3:$U$16,11,FALSE),0)+IFERROR(VLOOKUP(A24,'2010'!$C$3:$U$19,11,FALSE),0)+IFERROR(VLOOKUP(A24,'2009'!$C$3:$U$23,11,FALSE),0)</f>
        <v>55</v>
      </c>
      <c r="L24" s="56">
        <f>+IFERROR(VLOOKUP(A24,'2017'!$C$3:$U$28,12,FALSE),0)+IFERROR(VLOOKUP(A24,'2016'!$C$3:$U$25,12,FALSE),0)+IFERROR(VLOOKUP(A24,'2015'!$C$3:$U$23,12,FALSE),0)+IFERROR(VLOOKUP(A24,'2014'!$C$3:$U$15,12,FALSE),0)+IFERROR(VLOOKUP(A24,'2013'!$C$3:$U$19,12,FALSE),0)+IFERROR(VLOOKUP(A24,'2012'!$C$3:$U$18,12,FALSE),0)+IFERROR(VLOOKUP(A24,'2011'!$C$3:$U$16,12,FALSE),0)+IFERROR(VLOOKUP(A24,'2010'!$C$3:$U$19,12,FALSE),0)+IFERROR(VLOOKUP(A24,'2009'!$C$3:$U$23,12,FALSE),0)</f>
        <v>83</v>
      </c>
      <c r="M24" s="56">
        <f>+IFERROR(VLOOKUP(A24,'2017'!$C$3:$U$28,13,FALSE),0)+IFERROR(VLOOKUP(A24,'2016'!$C$3:$U$25,13,FALSE),0)+IFERROR(VLOOKUP(A24,'2015'!$C$3:$U$23,13,FALSE),0)+IFERROR(VLOOKUP(A24,'2014'!$C$3:$U$15,13,FALSE),0)+IFERROR(VLOOKUP(A24,'2013'!$C$3:$U$19,13,FALSE),0)+IFERROR(VLOOKUP(A24,'2012'!$C$3:$U$18,13,FALSE),0)+IFERROR(VLOOKUP(A24,'2011'!$C$3:$U$16,13,FALSE),0)+IFERROR(VLOOKUP(A24,'2010'!$C$3:$U$19,13,FALSE),0)+IFERROR(VLOOKUP(A24,'2009'!$C$3:$U$23,13,FALSE),0)</f>
        <v>38</v>
      </c>
      <c r="N24" s="40">
        <f t="shared" si="3"/>
        <v>2.1842105263157894</v>
      </c>
      <c r="O24" s="56">
        <f>+IFERROR(VLOOKUP(A24,'2017'!$C$3:$U$28,15,FALSE),0)+IFERROR(VLOOKUP(A24,'2016'!$C$3:$U$25,15,FALSE),0)+IFERROR(VLOOKUP(A24,'2015'!$C$3:$U$23,15,FALSE),0)+IFERROR(VLOOKUP(A24,'2014'!$C$3:$U$15,15,FALSE),0)+IFERROR(VLOOKUP(A24,'2013'!$C$3:$U$19,15,FALSE),0)+IFERROR(VLOOKUP(A24,'2012'!$C$3:$U$18,15,FALSE),0)+IFERROR(VLOOKUP(A24,'2011'!$C$3:$U$16,15,FALSE),0)+IFERROR(VLOOKUP(A24,'2010'!$C$3:$U$19,15,FALSE),0)+IFERROR(VLOOKUP(A24,'2009'!$C$3:$U$23,15,FALSE),0)</f>
        <v>1.7727272727272727</v>
      </c>
      <c r="P24" s="41">
        <f t="shared" si="0"/>
        <v>0.36779783393501808</v>
      </c>
      <c r="Q24" s="41">
        <f t="shared" si="1"/>
        <v>0.73421926910299007</v>
      </c>
      <c r="R24" s="41">
        <f t="shared" si="2"/>
        <v>0.33887043189368771</v>
      </c>
      <c r="S24" s="3"/>
    </row>
    <row r="25" spans="1:19" x14ac:dyDescent="0.25">
      <c r="A25" s="11" t="s">
        <v>304</v>
      </c>
      <c r="B25" s="56">
        <f>+IFERROR(VLOOKUP(A25,'2017'!$C$3:$U$28,2,FALSE),0)+IFERROR(VLOOKUP(A25,'2016'!$C$3:$U$25,2,FALSE),0)+IFERROR(VLOOKUP(A25,'2015'!$C$3:$U$23,2,FALSE),0)+IFERROR(VLOOKUP(A25,'2014'!$C$3:$U$15,2,FALSE),0)+IFERROR(VLOOKUP(A25,'2013'!$C$3:$U$19,2,FALSE),0)+IFERROR(VLOOKUP(A25,'2012'!$C$3:$U$18,2,FALSE),0)+IFERROR(VLOOKUP(A25,'2011'!$C$3:$U$16,2,FALSE),0)+IFERROR(VLOOKUP(A25,'2010'!$C$3:$U$19,2,FALSE),0)+IFERROR(VLOOKUP(A25,'2009'!$C$3:$U$23,2,FALSE),0)</f>
        <v>51</v>
      </c>
      <c r="C25" s="56">
        <f>+IFERROR(VLOOKUP(A25,'2017'!$C$3:$U$28,3,FALSE),0)+IFERROR(VLOOKUP(A25,'2016'!$C$3:$U$25,3,FALSE),0)+IFERROR(VLOOKUP(A25,'2015'!$C$3:$U$23,3,FALSE),0)+IFERROR(VLOOKUP(A25,'2014'!$C$3:$U$15,3,FALSE),0)+IFERROR(VLOOKUP(A25,'2013'!$C$3:$U$19,3,FALSE),0)+IFERROR(VLOOKUP(A25,'2012'!$C$3:$U$18,3,FALSE),0)+IFERROR(VLOOKUP(A25,'2011'!$C$3:$U$16,3,FALSE),0)+IFERROR(VLOOKUP(A25,'2010'!$C$3:$U$19,3,FALSE),0)+IFERROR(VLOOKUP(A25,'2009'!$C$3:$U$23,3,FALSE),0)</f>
        <v>11</v>
      </c>
      <c r="D25" s="56">
        <f>+IFERROR(VLOOKUP(A25,'2017'!$C$3:$U$28,4,FALSE),0)+IFERROR(VLOOKUP(A25,'2016'!$C$3:$U$25,4,FALSE),0)+IFERROR(VLOOKUP(A25,'2015'!$C$3:$U$23,4,FALSE),0)+IFERROR(VLOOKUP(A25,'2014'!$C$3:$U$15,4,FALSE),0)+IFERROR(VLOOKUP(A25,'2013'!$C$3:$U$19,4,FALSE),0)+IFERROR(VLOOKUP(A25,'2012'!$C$3:$U$18,4,FALSE),0)+IFERROR(VLOOKUP(A25,'2011'!$C$3:$U$16,4,FALSE),0)+IFERROR(VLOOKUP(A25,'2010'!$C$3:$U$19,4,FALSE),0)+IFERROR(VLOOKUP(A25,'2009'!$C$3:$U$23,4,FALSE),0)</f>
        <v>15</v>
      </c>
      <c r="E25" s="56">
        <f>+IFERROR(VLOOKUP(A25,'2017'!$C$3:$U$28,5,FALSE),0)+IFERROR(VLOOKUP(A25,'2016'!$C$3:$U$25,5,FALSE),0)+IFERROR(VLOOKUP(A25,'2015'!$C$3:$U$23,5,FALSE),0)+IFERROR(VLOOKUP(A25,'2014'!$C$3:$U$15,5,FALSE),0)+IFERROR(VLOOKUP(A25,'2013'!$C$3:$U$19,5,FALSE),0)+IFERROR(VLOOKUP(A25,'2012'!$C$3:$U$18,5,FALSE),0)+IFERROR(VLOOKUP(A25,'2011'!$C$3:$U$16,5,FALSE),0)+IFERROR(VLOOKUP(A25,'2010'!$C$3:$U$19,5,FALSE),0)+IFERROR(VLOOKUP(A25,'2009'!$C$3:$U$23,5,FALSE),0)</f>
        <v>14</v>
      </c>
      <c r="F25" s="56">
        <f>+IFERROR(VLOOKUP(A25,'2017'!$C$3:$U$28,6,FALSE),0)+IFERROR(VLOOKUP(A25,'2016'!$C$3:$U$25,6,FALSE),0)+IFERROR(VLOOKUP(A25,'2015'!$C$3:$U$23,6,FALSE),0)+IFERROR(VLOOKUP(A25,'2014'!$C$3:$U$15,6,FALSE),0)+IFERROR(VLOOKUP(A25,'2013'!$C$3:$U$19,6,FALSE),0)+IFERROR(VLOOKUP(A25,'2012'!$C$3:$U$18,6,FALSE),0)+IFERROR(VLOOKUP(A25,'2011'!$C$3:$U$16,6,FALSE),0)+IFERROR(VLOOKUP(A25,'2010'!$C$3:$U$19,6,FALSE),0)+IFERROR(VLOOKUP(A25,'2009'!$C$3:$U$23,6,FALSE),0)</f>
        <v>1</v>
      </c>
      <c r="G25" s="56">
        <f>+IFERROR(VLOOKUP(A25,'2017'!$C$3:$U$28,7,FALSE),0)+IFERROR(VLOOKUP(A25,'2016'!$C$3:$U$25,7,FALSE),0)+IFERROR(VLOOKUP(A25,'2015'!$C$3:$U$23,7,FALSE),0)+IFERROR(VLOOKUP(A25,'2014'!$C$3:$U$15,7,FALSE),0)+IFERROR(VLOOKUP(A25,'2013'!$C$3:$U$19,7,FALSE),0)+IFERROR(VLOOKUP(A25,'2012'!$C$3:$U$18,7,FALSE),0)+IFERROR(VLOOKUP(A25,'2011'!$C$3:$U$16,7,FALSE),0)+IFERROR(VLOOKUP(A25,'2010'!$C$3:$U$19,7,FALSE),0)+IFERROR(VLOOKUP(A25,'2009'!$C$3:$U$23,7,FALSE),0)</f>
        <v>0</v>
      </c>
      <c r="H25" s="56">
        <f>+IFERROR(VLOOKUP(A25,'2017'!$C$3:$U$28,8,FALSE),0)+IFERROR(VLOOKUP(A25,'2016'!$C$3:$U$25,8,FALSE),0)+IFERROR(VLOOKUP(A25,'2015'!$C$3:$U$23,8,FALSE),0)+IFERROR(VLOOKUP(A25,'2014'!$C$3:$U$15,8,FALSE),0)+IFERROR(VLOOKUP(A25,'2013'!$C$3:$U$19,8,FALSE),0)+IFERROR(VLOOKUP(A25,'2012'!$C$3:$U$18,8,FALSE),0)+IFERROR(VLOOKUP(A25,'2011'!$C$3:$U$16,8,FALSE),0)+IFERROR(VLOOKUP(A25,'2010'!$C$3:$U$19,8,FALSE),0)+IFERROR(VLOOKUP(A25,'2009'!$C$3:$U$23,8,FALSE),0)</f>
        <v>0</v>
      </c>
      <c r="I25" s="56">
        <f>+IFERROR(VLOOKUP(A25,'2017'!$C$3:$U$28,9,FALSE),0)+IFERROR(VLOOKUP(A25,'2016'!$C$3:$U$25,9,FALSE),0)+IFERROR(VLOOKUP(A25,'2015'!$C$3:$U$23,9,FALSE),0)+IFERROR(VLOOKUP(A25,'2014'!$C$3:$U$15,9,FALSE),0)+IFERROR(VLOOKUP(A25,'2013'!$C$3:$U$19,9,FALSE),0)+IFERROR(VLOOKUP(A25,'2012'!$C$3:$U$18,9,FALSE),0)+IFERROR(VLOOKUP(A25,'2011'!$C$3:$U$16,9,FALSE),0)+IFERROR(VLOOKUP(A25,'2010'!$C$3:$U$19,9,FALSE),0)+IFERROR(VLOOKUP(A25,'2009'!$C$3:$U$23,9,FALSE),0)</f>
        <v>15</v>
      </c>
      <c r="J25" s="56">
        <f>+IFERROR(VLOOKUP(A25,'2017'!$C$3:$U$28,10,FALSE),0)+IFERROR(VLOOKUP(A25,'2016'!$C$3:$U$25,10,FALSE),0)+IFERROR(VLOOKUP(A25,'2015'!$C$3:$U$23,10,FALSE),0)+IFERROR(VLOOKUP(A25,'2014'!$C$3:$U$15,10,FALSE),0)+IFERROR(VLOOKUP(A25,'2013'!$C$3:$U$19,10,FALSE),0)+IFERROR(VLOOKUP(A25,'2012'!$C$3:$U$18,10,FALSE),0)+IFERROR(VLOOKUP(A25,'2011'!$C$3:$U$16,10,FALSE),0)+IFERROR(VLOOKUP(A25,'2010'!$C$3:$U$19,10,FALSE),0)+IFERROR(VLOOKUP(A25,'2009'!$C$3:$U$23,10,FALSE),0)</f>
        <v>2</v>
      </c>
      <c r="K25" s="56">
        <f>+IFERROR(VLOOKUP(A25,'2017'!$C$3:$U$28,11,FALSE),0)+IFERROR(VLOOKUP(A25,'2016'!$C$3:$U$25,11,FALSE),0)+IFERROR(VLOOKUP(A25,'2015'!$C$3:$U$23,11,FALSE),0)+IFERROR(VLOOKUP(A25,'2014'!$C$3:$U$15,11,FALSE),0)+IFERROR(VLOOKUP(A25,'2013'!$C$3:$U$19,11,FALSE),0)+IFERROR(VLOOKUP(A25,'2012'!$C$3:$U$18,11,FALSE),0)+IFERROR(VLOOKUP(A25,'2011'!$C$3:$U$16,11,FALSE),0)+IFERROR(VLOOKUP(A25,'2010'!$C$3:$U$19,11,FALSE),0)+IFERROR(VLOOKUP(A25,'2009'!$C$3:$U$23,11,FALSE),0)</f>
        <v>4</v>
      </c>
      <c r="L25" s="56">
        <f>+IFERROR(VLOOKUP(A25,'2017'!$C$3:$U$28,12,FALSE),0)+IFERROR(VLOOKUP(A25,'2016'!$C$3:$U$25,12,FALSE),0)+IFERROR(VLOOKUP(A25,'2015'!$C$3:$U$23,12,FALSE),0)+IFERROR(VLOOKUP(A25,'2014'!$C$3:$U$15,12,FALSE),0)+IFERROR(VLOOKUP(A25,'2013'!$C$3:$U$19,12,FALSE),0)+IFERROR(VLOOKUP(A25,'2012'!$C$3:$U$18,12,FALSE),0)+IFERROR(VLOOKUP(A25,'2011'!$C$3:$U$16,12,FALSE),0)+IFERROR(VLOOKUP(A25,'2010'!$C$3:$U$19,12,FALSE),0)+IFERROR(VLOOKUP(A25,'2009'!$C$3:$U$23,12,FALSE),0)</f>
        <v>4</v>
      </c>
      <c r="M25" s="56">
        <f>+IFERROR(VLOOKUP(A25,'2017'!$C$3:$U$28,13,FALSE),0)+IFERROR(VLOOKUP(A25,'2016'!$C$3:$U$25,13,FALSE),0)+IFERROR(VLOOKUP(A25,'2015'!$C$3:$U$23,13,FALSE),0)+IFERROR(VLOOKUP(A25,'2014'!$C$3:$U$15,13,FALSE),0)+IFERROR(VLOOKUP(A25,'2013'!$C$3:$U$19,13,FALSE),0)+IFERROR(VLOOKUP(A25,'2012'!$C$3:$U$18,13,FALSE),0)+IFERROR(VLOOKUP(A25,'2011'!$C$3:$U$16,13,FALSE),0)+IFERROR(VLOOKUP(A25,'2010'!$C$3:$U$19,13,FALSE),0)+IFERROR(VLOOKUP(A25,'2009'!$C$3:$U$23,13,FALSE),0)</f>
        <v>2</v>
      </c>
      <c r="N25" s="40">
        <f t="shared" si="3"/>
        <v>2</v>
      </c>
      <c r="O25" s="56">
        <f>+IFERROR(VLOOKUP(A25,'2017'!$C$3:$U$28,15,FALSE),0)+IFERROR(VLOOKUP(A25,'2016'!$C$3:$U$25,15,FALSE),0)+IFERROR(VLOOKUP(A25,'2015'!$C$3:$U$23,15,FALSE),0)+IFERROR(VLOOKUP(A25,'2014'!$C$3:$U$15,15,FALSE),0)+IFERROR(VLOOKUP(A25,'2013'!$C$3:$U$19,15,FALSE),0)+IFERROR(VLOOKUP(A25,'2012'!$C$3:$U$18,15,FALSE),0)+IFERROR(VLOOKUP(A25,'2011'!$C$3:$U$16,15,FALSE),0)+IFERROR(VLOOKUP(A25,'2010'!$C$3:$U$19,15,FALSE),0)+IFERROR(VLOOKUP(A25,'2009'!$C$3:$U$23,15,FALSE),0)</f>
        <v>0.66666666666666663</v>
      </c>
      <c r="P25" s="41">
        <f t="shared" si="0"/>
        <v>0.32919254658385094</v>
      </c>
      <c r="Q25" s="41">
        <f t="shared" si="1"/>
        <v>0.60784313725490191</v>
      </c>
      <c r="R25" s="41">
        <f t="shared" si="2"/>
        <v>0.29411764705882354</v>
      </c>
      <c r="S25" s="3"/>
    </row>
    <row r="26" spans="1:19" x14ac:dyDescent="0.25">
      <c r="A26" s="11" t="s">
        <v>280</v>
      </c>
      <c r="B26" s="56">
        <f>+IFERROR(VLOOKUP(A26,'2017'!$C$3:$U$28,2,FALSE),0)+IFERROR(VLOOKUP(A26,'2016'!$C$3:$U$25,2,FALSE),0)+IFERROR(VLOOKUP(A26,'2015'!$C$3:$U$23,2,FALSE),0)+IFERROR(VLOOKUP(A26,'2014'!$C$3:$U$15,2,FALSE),0)+IFERROR(VLOOKUP(A26,'2013'!$C$3:$U$19,2,FALSE),0)+IFERROR(VLOOKUP(A26,'2012'!$C$3:$U$18,2,FALSE),0)+IFERROR(VLOOKUP(A26,'2011'!$C$3:$U$16,2,FALSE),0)+IFERROR(VLOOKUP(A26,'2010'!$C$3:$U$19,2,FALSE),0)+IFERROR(VLOOKUP(A26,'2009'!$C$3:$U$23,2,FALSE),0)</f>
        <v>284</v>
      </c>
      <c r="C26" s="56">
        <f>+IFERROR(VLOOKUP(A26,'2017'!$C$3:$U$28,3,FALSE),0)+IFERROR(VLOOKUP(A26,'2016'!$C$3:$U$25,3,FALSE),0)+IFERROR(VLOOKUP(A26,'2015'!$C$3:$U$23,3,FALSE),0)+IFERROR(VLOOKUP(A26,'2014'!$C$3:$U$15,3,FALSE),0)+IFERROR(VLOOKUP(A26,'2013'!$C$3:$U$19,3,FALSE),0)+IFERROR(VLOOKUP(A26,'2012'!$C$3:$U$18,3,FALSE),0)+IFERROR(VLOOKUP(A26,'2011'!$C$3:$U$16,3,FALSE),0)+IFERROR(VLOOKUP(A26,'2010'!$C$3:$U$19,3,FALSE),0)+IFERROR(VLOOKUP(A26,'2009'!$C$3:$U$23,3,FALSE),0)</f>
        <v>62</v>
      </c>
      <c r="D26" s="56">
        <f>+IFERROR(VLOOKUP(A26,'2017'!$C$3:$U$28,4,FALSE),0)+IFERROR(VLOOKUP(A26,'2016'!$C$3:$U$25,4,FALSE),0)+IFERROR(VLOOKUP(A26,'2015'!$C$3:$U$23,4,FALSE),0)+IFERROR(VLOOKUP(A26,'2014'!$C$3:$U$15,4,FALSE),0)+IFERROR(VLOOKUP(A26,'2013'!$C$3:$U$19,4,FALSE),0)+IFERROR(VLOOKUP(A26,'2012'!$C$3:$U$18,4,FALSE),0)+IFERROR(VLOOKUP(A26,'2011'!$C$3:$U$16,4,FALSE),0)+IFERROR(VLOOKUP(A26,'2010'!$C$3:$U$19,4,FALSE),0)+IFERROR(VLOOKUP(A26,'2009'!$C$3:$U$23,4,FALSE),0)</f>
        <v>91</v>
      </c>
      <c r="E26" s="56">
        <f>+IFERROR(VLOOKUP(A26,'2017'!$C$3:$U$28,5,FALSE),0)+IFERROR(VLOOKUP(A26,'2016'!$C$3:$U$25,5,FALSE),0)+IFERROR(VLOOKUP(A26,'2015'!$C$3:$U$23,5,FALSE),0)+IFERROR(VLOOKUP(A26,'2014'!$C$3:$U$15,5,FALSE),0)+IFERROR(VLOOKUP(A26,'2013'!$C$3:$U$19,5,FALSE),0)+IFERROR(VLOOKUP(A26,'2012'!$C$3:$U$18,5,FALSE),0)+IFERROR(VLOOKUP(A26,'2011'!$C$3:$U$16,5,FALSE),0)+IFERROR(VLOOKUP(A26,'2010'!$C$3:$U$19,5,FALSE),0)+IFERROR(VLOOKUP(A26,'2009'!$C$3:$U$23,5,FALSE),0)</f>
        <v>86</v>
      </c>
      <c r="F26" s="56">
        <f>+IFERROR(VLOOKUP(A26,'2017'!$C$3:$U$28,6,FALSE),0)+IFERROR(VLOOKUP(A26,'2016'!$C$3:$U$25,6,FALSE),0)+IFERROR(VLOOKUP(A26,'2015'!$C$3:$U$23,6,FALSE),0)+IFERROR(VLOOKUP(A26,'2014'!$C$3:$U$15,6,FALSE),0)+IFERROR(VLOOKUP(A26,'2013'!$C$3:$U$19,6,FALSE),0)+IFERROR(VLOOKUP(A26,'2012'!$C$3:$U$18,6,FALSE),0)+IFERROR(VLOOKUP(A26,'2011'!$C$3:$U$16,6,FALSE),0)+IFERROR(VLOOKUP(A26,'2010'!$C$3:$U$19,6,FALSE),0)+IFERROR(VLOOKUP(A26,'2009'!$C$3:$U$23,6,FALSE),0)</f>
        <v>5</v>
      </c>
      <c r="G26" s="56">
        <f>+IFERROR(VLOOKUP(A26,'2017'!$C$3:$U$28,7,FALSE),0)+IFERROR(VLOOKUP(A26,'2016'!$C$3:$U$25,7,FALSE),0)+IFERROR(VLOOKUP(A26,'2015'!$C$3:$U$23,7,FALSE),0)+IFERROR(VLOOKUP(A26,'2014'!$C$3:$U$15,7,FALSE),0)+IFERROR(VLOOKUP(A26,'2013'!$C$3:$U$19,7,FALSE),0)+IFERROR(VLOOKUP(A26,'2012'!$C$3:$U$18,7,FALSE),0)+IFERROR(VLOOKUP(A26,'2011'!$C$3:$U$16,7,FALSE),0)+IFERROR(VLOOKUP(A26,'2010'!$C$3:$U$19,7,FALSE),0)+IFERROR(VLOOKUP(A26,'2009'!$C$3:$U$23,7,FALSE),0)</f>
        <v>0</v>
      </c>
      <c r="H26" s="56">
        <f>+IFERROR(VLOOKUP(A26,'2017'!$C$3:$U$28,8,FALSE),0)+IFERROR(VLOOKUP(A26,'2016'!$C$3:$U$25,8,FALSE),0)+IFERROR(VLOOKUP(A26,'2015'!$C$3:$U$23,8,FALSE),0)+IFERROR(VLOOKUP(A26,'2014'!$C$3:$U$15,8,FALSE),0)+IFERROR(VLOOKUP(A26,'2013'!$C$3:$U$19,8,FALSE),0)+IFERROR(VLOOKUP(A26,'2012'!$C$3:$U$18,8,FALSE),0)+IFERROR(VLOOKUP(A26,'2011'!$C$3:$U$16,8,FALSE),0)+IFERROR(VLOOKUP(A26,'2010'!$C$3:$U$19,8,FALSE),0)+IFERROR(VLOOKUP(A26,'2009'!$C$3:$U$23,8,FALSE),0)</f>
        <v>0</v>
      </c>
      <c r="I26" s="56">
        <f>+IFERROR(VLOOKUP(A26,'2017'!$C$3:$U$28,9,FALSE),0)+IFERROR(VLOOKUP(A26,'2016'!$C$3:$U$25,9,FALSE),0)+IFERROR(VLOOKUP(A26,'2015'!$C$3:$U$23,9,FALSE),0)+IFERROR(VLOOKUP(A26,'2014'!$C$3:$U$15,9,FALSE),0)+IFERROR(VLOOKUP(A26,'2013'!$C$3:$U$19,9,FALSE),0)+IFERROR(VLOOKUP(A26,'2012'!$C$3:$U$18,9,FALSE),0)+IFERROR(VLOOKUP(A26,'2011'!$C$3:$U$16,9,FALSE),0)+IFERROR(VLOOKUP(A26,'2010'!$C$3:$U$19,9,FALSE),0)+IFERROR(VLOOKUP(A26,'2009'!$C$3:$U$23,9,FALSE),0)</f>
        <v>43</v>
      </c>
      <c r="J26" s="56">
        <f>+IFERROR(VLOOKUP(A26,'2017'!$C$3:$U$28,10,FALSE),0)+IFERROR(VLOOKUP(A26,'2016'!$C$3:$U$25,10,FALSE),0)+IFERROR(VLOOKUP(A26,'2015'!$C$3:$U$23,10,FALSE),0)+IFERROR(VLOOKUP(A26,'2014'!$C$3:$U$15,10,FALSE),0)+IFERROR(VLOOKUP(A26,'2013'!$C$3:$U$19,10,FALSE),0)+IFERROR(VLOOKUP(A26,'2012'!$C$3:$U$18,10,FALSE),0)+IFERROR(VLOOKUP(A26,'2011'!$C$3:$U$16,10,FALSE),0)+IFERROR(VLOOKUP(A26,'2010'!$C$3:$U$19,10,FALSE),0)+IFERROR(VLOOKUP(A26,'2009'!$C$3:$U$23,10,FALSE),0)</f>
        <v>3</v>
      </c>
      <c r="K26" s="56">
        <f>+IFERROR(VLOOKUP(A26,'2017'!$C$3:$U$28,11,FALSE),0)+IFERROR(VLOOKUP(A26,'2016'!$C$3:$U$25,11,FALSE),0)+IFERROR(VLOOKUP(A26,'2015'!$C$3:$U$23,11,FALSE),0)+IFERROR(VLOOKUP(A26,'2014'!$C$3:$U$15,11,FALSE),0)+IFERROR(VLOOKUP(A26,'2013'!$C$3:$U$19,11,FALSE),0)+IFERROR(VLOOKUP(A26,'2012'!$C$3:$U$18,11,FALSE),0)+IFERROR(VLOOKUP(A26,'2011'!$C$3:$U$16,11,FALSE),0)+IFERROR(VLOOKUP(A26,'2010'!$C$3:$U$19,11,FALSE),0)+IFERROR(VLOOKUP(A26,'2009'!$C$3:$U$23,11,FALSE),0)</f>
        <v>29</v>
      </c>
      <c r="L26" s="56">
        <f>+IFERROR(VLOOKUP(A26,'2017'!$C$3:$U$28,12,FALSE),0)+IFERROR(VLOOKUP(A26,'2016'!$C$3:$U$25,12,FALSE),0)+IFERROR(VLOOKUP(A26,'2015'!$C$3:$U$23,12,FALSE),0)+IFERROR(VLOOKUP(A26,'2014'!$C$3:$U$15,12,FALSE),0)+IFERROR(VLOOKUP(A26,'2013'!$C$3:$U$19,12,FALSE),0)+IFERROR(VLOOKUP(A26,'2012'!$C$3:$U$18,12,FALSE),0)+IFERROR(VLOOKUP(A26,'2011'!$C$3:$U$16,12,FALSE),0)+IFERROR(VLOOKUP(A26,'2010'!$C$3:$U$19,12,FALSE),0)+IFERROR(VLOOKUP(A26,'2009'!$C$3:$U$23,12,FALSE),0)</f>
        <v>32</v>
      </c>
      <c r="M26" s="56">
        <f>+IFERROR(VLOOKUP(A26,'2017'!$C$3:$U$28,13,FALSE),0)+IFERROR(VLOOKUP(A26,'2016'!$C$3:$U$25,13,FALSE),0)+IFERROR(VLOOKUP(A26,'2015'!$C$3:$U$23,13,FALSE),0)+IFERROR(VLOOKUP(A26,'2014'!$C$3:$U$15,13,FALSE),0)+IFERROR(VLOOKUP(A26,'2013'!$C$3:$U$19,13,FALSE),0)+IFERROR(VLOOKUP(A26,'2012'!$C$3:$U$18,13,FALSE),0)+IFERROR(VLOOKUP(A26,'2011'!$C$3:$U$16,13,FALSE),0)+IFERROR(VLOOKUP(A26,'2010'!$C$3:$U$19,13,FALSE),0)+IFERROR(VLOOKUP(A26,'2009'!$C$3:$U$23,13,FALSE),0)</f>
        <v>18</v>
      </c>
      <c r="N26" s="40">
        <f t="shared" si="3"/>
        <v>1.7777777777777777</v>
      </c>
      <c r="O26" s="56">
        <f>+IFERROR(VLOOKUP(A26,'2017'!$C$3:$U$28,15,FALSE),0)+IFERROR(VLOOKUP(A26,'2016'!$C$3:$U$25,15,FALSE),0)+IFERROR(VLOOKUP(A26,'2015'!$C$3:$U$23,15,FALSE),0)+IFERROR(VLOOKUP(A26,'2014'!$C$3:$U$15,15,FALSE),0)+IFERROR(VLOOKUP(A26,'2013'!$C$3:$U$19,15,FALSE),0)+IFERROR(VLOOKUP(A26,'2012'!$C$3:$U$18,15,FALSE),0)+IFERROR(VLOOKUP(A26,'2011'!$C$3:$U$16,15,FALSE),0)+IFERROR(VLOOKUP(A26,'2010'!$C$3:$U$19,15,FALSE),0)+IFERROR(VLOOKUP(A26,'2009'!$C$3:$U$23,15,FALSE),0)</f>
        <v>1.4857142857142858</v>
      </c>
      <c r="P26" s="41">
        <f t="shared" si="0"/>
        <v>0.33098940279290878</v>
      </c>
      <c r="Q26" s="41">
        <f t="shared" si="1"/>
        <v>0.65845070422535212</v>
      </c>
      <c r="R26" s="41">
        <f t="shared" si="2"/>
        <v>0.32042253521126762</v>
      </c>
      <c r="S26" s="3"/>
    </row>
    <row r="27" spans="1:19" x14ac:dyDescent="0.25">
      <c r="A27" s="11" t="s">
        <v>240</v>
      </c>
      <c r="B27" s="56">
        <f>+IFERROR(VLOOKUP(A27,'2017'!$C$3:$U$28,2,FALSE),0)+IFERROR(VLOOKUP(A27,'2016'!$C$3:$U$25,2,FALSE),0)+IFERROR(VLOOKUP(A27,'2015'!$C$3:$U$23,2,FALSE),0)+IFERROR(VLOOKUP(A27,'2014'!$C$3:$U$15,2,FALSE),0)+IFERROR(VLOOKUP(A27,'2013'!$C$3:$U$19,2,FALSE),0)+IFERROR(VLOOKUP(A27,'2012'!$C$3:$U$18,2,FALSE),0)+IFERROR(VLOOKUP(A27,'2011'!$C$3:$U$16,2,FALSE),0)+IFERROR(VLOOKUP(A27,'2010'!$C$3:$U$19,2,FALSE),0)+IFERROR(VLOOKUP(A27,'2009'!$C$3:$U$23,2,FALSE),0)</f>
        <v>6</v>
      </c>
      <c r="C27" s="56">
        <f>+IFERROR(VLOOKUP(A27,'2017'!$C$3:$U$28,3,FALSE),0)+IFERROR(VLOOKUP(A27,'2016'!$C$3:$U$25,3,FALSE),0)+IFERROR(VLOOKUP(A27,'2015'!$C$3:$U$23,3,FALSE),0)+IFERROR(VLOOKUP(A27,'2014'!$C$3:$U$15,3,FALSE),0)+IFERROR(VLOOKUP(A27,'2013'!$C$3:$U$19,3,FALSE),0)+IFERROR(VLOOKUP(A27,'2012'!$C$3:$U$18,3,FALSE),0)+IFERROR(VLOOKUP(A27,'2011'!$C$3:$U$16,3,FALSE),0)+IFERROR(VLOOKUP(A27,'2010'!$C$3:$U$19,3,FALSE),0)+IFERROR(VLOOKUP(A27,'2009'!$C$3:$U$23,3,FALSE),0)</f>
        <v>1</v>
      </c>
      <c r="D27" s="56">
        <f>+IFERROR(VLOOKUP(A27,'2017'!$C$3:$U$28,4,FALSE),0)+IFERROR(VLOOKUP(A27,'2016'!$C$3:$U$25,4,FALSE),0)+IFERROR(VLOOKUP(A27,'2015'!$C$3:$U$23,4,FALSE),0)+IFERROR(VLOOKUP(A27,'2014'!$C$3:$U$15,4,FALSE),0)+IFERROR(VLOOKUP(A27,'2013'!$C$3:$U$19,4,FALSE),0)+IFERROR(VLOOKUP(A27,'2012'!$C$3:$U$18,4,FALSE),0)+IFERROR(VLOOKUP(A27,'2011'!$C$3:$U$16,4,FALSE),0)+IFERROR(VLOOKUP(A27,'2010'!$C$3:$U$19,4,FALSE),0)+IFERROR(VLOOKUP(A27,'2009'!$C$3:$U$23,4,FALSE),0)</f>
        <v>0</v>
      </c>
      <c r="E27" s="56">
        <f>+IFERROR(VLOOKUP(A27,'2017'!$C$3:$U$28,5,FALSE),0)+IFERROR(VLOOKUP(A27,'2016'!$C$3:$U$25,5,FALSE),0)+IFERROR(VLOOKUP(A27,'2015'!$C$3:$U$23,5,FALSE),0)+IFERROR(VLOOKUP(A27,'2014'!$C$3:$U$15,5,FALSE),0)+IFERROR(VLOOKUP(A27,'2013'!$C$3:$U$19,5,FALSE),0)+IFERROR(VLOOKUP(A27,'2012'!$C$3:$U$18,5,FALSE),0)+IFERROR(VLOOKUP(A27,'2011'!$C$3:$U$16,5,FALSE),0)+IFERROR(VLOOKUP(A27,'2010'!$C$3:$U$19,5,FALSE),0)+IFERROR(VLOOKUP(A27,'2009'!$C$3:$U$23,5,FALSE),0)</f>
        <v>0</v>
      </c>
      <c r="F27" s="56">
        <f>+IFERROR(VLOOKUP(A27,'2017'!$C$3:$U$28,6,FALSE),0)+IFERROR(VLOOKUP(A27,'2016'!$C$3:$U$25,6,FALSE),0)+IFERROR(VLOOKUP(A27,'2015'!$C$3:$U$23,6,FALSE),0)+IFERROR(VLOOKUP(A27,'2014'!$C$3:$U$15,6,FALSE),0)+IFERROR(VLOOKUP(A27,'2013'!$C$3:$U$19,6,FALSE),0)+IFERROR(VLOOKUP(A27,'2012'!$C$3:$U$18,6,FALSE),0)+IFERROR(VLOOKUP(A27,'2011'!$C$3:$U$16,6,FALSE),0)+IFERROR(VLOOKUP(A27,'2010'!$C$3:$U$19,6,FALSE),0)+IFERROR(VLOOKUP(A27,'2009'!$C$3:$U$23,6,FALSE),0)</f>
        <v>0</v>
      </c>
      <c r="G27" s="56">
        <f>+IFERROR(VLOOKUP(A27,'2017'!$C$3:$U$28,7,FALSE),0)+IFERROR(VLOOKUP(A27,'2016'!$C$3:$U$25,7,FALSE),0)+IFERROR(VLOOKUP(A27,'2015'!$C$3:$U$23,7,FALSE),0)+IFERROR(VLOOKUP(A27,'2014'!$C$3:$U$15,7,FALSE),0)+IFERROR(VLOOKUP(A27,'2013'!$C$3:$U$19,7,FALSE),0)+IFERROR(VLOOKUP(A27,'2012'!$C$3:$U$18,7,FALSE),0)+IFERROR(VLOOKUP(A27,'2011'!$C$3:$U$16,7,FALSE),0)+IFERROR(VLOOKUP(A27,'2010'!$C$3:$U$19,7,FALSE),0)+IFERROR(VLOOKUP(A27,'2009'!$C$3:$U$23,7,FALSE),0)</f>
        <v>0</v>
      </c>
      <c r="H27" s="56">
        <f>+IFERROR(VLOOKUP(A27,'2017'!$C$3:$U$28,8,FALSE),0)+IFERROR(VLOOKUP(A27,'2016'!$C$3:$U$25,8,FALSE),0)+IFERROR(VLOOKUP(A27,'2015'!$C$3:$U$23,8,FALSE),0)+IFERROR(VLOOKUP(A27,'2014'!$C$3:$U$15,8,FALSE),0)+IFERROR(VLOOKUP(A27,'2013'!$C$3:$U$19,8,FALSE),0)+IFERROR(VLOOKUP(A27,'2012'!$C$3:$U$18,8,FALSE),0)+IFERROR(VLOOKUP(A27,'2011'!$C$3:$U$16,8,FALSE),0)+IFERROR(VLOOKUP(A27,'2010'!$C$3:$U$19,8,FALSE),0)+IFERROR(VLOOKUP(A27,'2009'!$C$3:$U$23,8,FALSE),0)</f>
        <v>0</v>
      </c>
      <c r="I27" s="56">
        <f>+IFERROR(VLOOKUP(A27,'2017'!$C$3:$U$28,9,FALSE),0)+IFERROR(VLOOKUP(A27,'2016'!$C$3:$U$25,9,FALSE),0)+IFERROR(VLOOKUP(A27,'2015'!$C$3:$U$23,9,FALSE),0)+IFERROR(VLOOKUP(A27,'2014'!$C$3:$U$15,9,FALSE),0)+IFERROR(VLOOKUP(A27,'2013'!$C$3:$U$19,9,FALSE),0)+IFERROR(VLOOKUP(A27,'2012'!$C$3:$U$18,9,FALSE),0)+IFERROR(VLOOKUP(A27,'2011'!$C$3:$U$16,9,FALSE),0)+IFERROR(VLOOKUP(A27,'2010'!$C$3:$U$19,9,FALSE),0)+IFERROR(VLOOKUP(A27,'2009'!$C$3:$U$23,9,FALSE),0)</f>
        <v>1</v>
      </c>
      <c r="J27" s="56">
        <f>+IFERROR(VLOOKUP(A27,'2017'!$C$3:$U$28,10,FALSE),0)+IFERROR(VLOOKUP(A27,'2016'!$C$3:$U$25,10,FALSE),0)+IFERROR(VLOOKUP(A27,'2015'!$C$3:$U$23,10,FALSE),0)+IFERROR(VLOOKUP(A27,'2014'!$C$3:$U$15,10,FALSE),0)+IFERROR(VLOOKUP(A27,'2013'!$C$3:$U$19,10,FALSE),0)+IFERROR(VLOOKUP(A27,'2012'!$C$3:$U$18,10,FALSE),0)+IFERROR(VLOOKUP(A27,'2011'!$C$3:$U$16,10,FALSE),0)+IFERROR(VLOOKUP(A27,'2010'!$C$3:$U$19,10,FALSE),0)+IFERROR(VLOOKUP(A27,'2009'!$C$3:$U$23,10,FALSE),0)</f>
        <v>0</v>
      </c>
      <c r="K27" s="56">
        <f>+IFERROR(VLOOKUP(A27,'2017'!$C$3:$U$28,11,FALSE),0)+IFERROR(VLOOKUP(A27,'2016'!$C$3:$U$25,11,FALSE),0)+IFERROR(VLOOKUP(A27,'2015'!$C$3:$U$23,11,FALSE),0)+IFERROR(VLOOKUP(A27,'2014'!$C$3:$U$15,11,FALSE),0)+IFERROR(VLOOKUP(A27,'2013'!$C$3:$U$19,11,FALSE),0)+IFERROR(VLOOKUP(A27,'2012'!$C$3:$U$18,11,FALSE),0)+IFERROR(VLOOKUP(A27,'2011'!$C$3:$U$16,11,FALSE),0)+IFERROR(VLOOKUP(A27,'2010'!$C$3:$U$19,11,FALSE),0)+IFERROR(VLOOKUP(A27,'2009'!$C$3:$U$23,11,FALSE),0)</f>
        <v>0</v>
      </c>
      <c r="L27" s="56">
        <f>+IFERROR(VLOOKUP(A27,'2017'!$C$3:$U$28,12,FALSE),0)+IFERROR(VLOOKUP(A27,'2016'!$C$3:$U$25,12,FALSE),0)+IFERROR(VLOOKUP(A27,'2015'!$C$3:$U$23,12,FALSE),0)+IFERROR(VLOOKUP(A27,'2014'!$C$3:$U$15,12,FALSE),0)+IFERROR(VLOOKUP(A27,'2013'!$C$3:$U$19,12,FALSE),0)+IFERROR(VLOOKUP(A27,'2012'!$C$3:$U$18,12,FALSE),0)+IFERROR(VLOOKUP(A27,'2011'!$C$3:$U$16,12,FALSE),0)+IFERROR(VLOOKUP(A27,'2010'!$C$3:$U$19,12,FALSE),0)+IFERROR(VLOOKUP(A27,'2009'!$C$3:$U$23,12,FALSE),0)</f>
        <v>1</v>
      </c>
      <c r="M27" s="56">
        <f>+IFERROR(VLOOKUP(A27,'2017'!$C$3:$U$28,13,FALSE),0)+IFERROR(VLOOKUP(A27,'2016'!$C$3:$U$25,13,FALSE),0)+IFERROR(VLOOKUP(A27,'2015'!$C$3:$U$23,13,FALSE),0)+IFERROR(VLOOKUP(A27,'2014'!$C$3:$U$15,13,FALSE),0)+IFERROR(VLOOKUP(A27,'2013'!$C$3:$U$19,13,FALSE),0)+IFERROR(VLOOKUP(A27,'2012'!$C$3:$U$18,13,FALSE),0)+IFERROR(VLOOKUP(A27,'2011'!$C$3:$U$16,13,FALSE),0)+IFERROR(VLOOKUP(A27,'2010'!$C$3:$U$19,13,FALSE),0)+IFERROR(VLOOKUP(A27,'2009'!$C$3:$U$23,13,FALSE),0)</f>
        <v>0</v>
      </c>
      <c r="N27" s="40" t="str">
        <f t="shared" si="3"/>
        <v>N/A</v>
      </c>
      <c r="O27" s="56">
        <f>+IFERROR(VLOOKUP(A27,'2017'!$C$3:$U$28,15,FALSE),0)+IFERROR(VLOOKUP(A27,'2016'!$C$3:$U$25,15,FALSE),0)+IFERROR(VLOOKUP(A27,'2015'!$C$3:$U$23,15,FALSE),0)+IFERROR(VLOOKUP(A27,'2014'!$C$3:$U$15,15,FALSE),0)+IFERROR(VLOOKUP(A27,'2013'!$C$3:$U$19,15,FALSE),0)+IFERROR(VLOOKUP(A27,'2012'!$C$3:$U$18,15,FALSE),0)+IFERROR(VLOOKUP(A27,'2011'!$C$3:$U$16,15,FALSE),0)+IFERROR(VLOOKUP(A27,'2010'!$C$3:$U$19,15,FALSE),0)+IFERROR(VLOOKUP(A27,'2009'!$C$3:$U$23,15,FALSE),0)</f>
        <v>0</v>
      </c>
      <c r="P27" s="41">
        <f t="shared" si="0"/>
        <v>0</v>
      </c>
      <c r="Q27" s="41">
        <f t="shared" si="1"/>
        <v>0</v>
      </c>
      <c r="R27" s="41">
        <f t="shared" si="2"/>
        <v>0</v>
      </c>
      <c r="S27" s="3"/>
    </row>
    <row r="28" spans="1:19" x14ac:dyDescent="0.25">
      <c r="A28" s="11" t="s">
        <v>266</v>
      </c>
      <c r="B28" s="56">
        <f>+IFERROR(VLOOKUP(A28,'2017'!$C$3:$U$28,2,FALSE),0)+IFERROR(VLOOKUP(A28,'2016'!$C$3:$U$25,2,FALSE),0)+IFERROR(VLOOKUP(A28,'2015'!$C$3:$U$23,2,FALSE),0)+IFERROR(VLOOKUP(A28,'2014'!$C$3:$U$15,2,FALSE),0)+IFERROR(VLOOKUP(A28,'2013'!$C$3:$U$19,2,FALSE),0)+IFERROR(VLOOKUP(A28,'2012'!$C$3:$U$18,2,FALSE),0)+IFERROR(VLOOKUP(A28,'2011'!$C$3:$U$16,2,FALSE),0)+IFERROR(VLOOKUP(A28,'2010'!$C$3:$U$19,2,FALSE),0)+IFERROR(VLOOKUP(A28,'2009'!$C$3:$U$23,2,FALSE),0)</f>
        <v>66</v>
      </c>
      <c r="C28" s="56">
        <f>+IFERROR(VLOOKUP(A28,'2017'!$C$3:$U$28,3,FALSE),0)+IFERROR(VLOOKUP(A28,'2016'!$C$3:$U$25,3,FALSE),0)+IFERROR(VLOOKUP(A28,'2015'!$C$3:$U$23,3,FALSE),0)+IFERROR(VLOOKUP(A28,'2014'!$C$3:$U$15,3,FALSE),0)+IFERROR(VLOOKUP(A28,'2013'!$C$3:$U$19,3,FALSE),0)+IFERROR(VLOOKUP(A28,'2012'!$C$3:$U$18,3,FALSE),0)+IFERROR(VLOOKUP(A28,'2011'!$C$3:$U$16,3,FALSE),0)+IFERROR(VLOOKUP(A28,'2010'!$C$3:$U$19,3,FALSE),0)+IFERROR(VLOOKUP(A28,'2009'!$C$3:$U$23,3,FALSE),0)</f>
        <v>3</v>
      </c>
      <c r="D28" s="56">
        <f>+IFERROR(VLOOKUP(A28,'2017'!$C$3:$U$28,4,FALSE),0)+IFERROR(VLOOKUP(A28,'2016'!$C$3:$U$25,4,FALSE),0)+IFERROR(VLOOKUP(A28,'2015'!$C$3:$U$23,4,FALSE),0)+IFERROR(VLOOKUP(A28,'2014'!$C$3:$U$15,4,FALSE),0)+IFERROR(VLOOKUP(A28,'2013'!$C$3:$U$19,4,FALSE),0)+IFERROR(VLOOKUP(A28,'2012'!$C$3:$U$18,4,FALSE),0)+IFERROR(VLOOKUP(A28,'2011'!$C$3:$U$16,4,FALSE),0)+IFERROR(VLOOKUP(A28,'2010'!$C$3:$U$19,4,FALSE),0)+IFERROR(VLOOKUP(A28,'2009'!$C$3:$U$23,4,FALSE),0)</f>
        <v>16</v>
      </c>
      <c r="E28" s="56">
        <f>+IFERROR(VLOOKUP(A28,'2017'!$C$3:$U$28,5,FALSE),0)+IFERROR(VLOOKUP(A28,'2016'!$C$3:$U$25,5,FALSE),0)+IFERROR(VLOOKUP(A28,'2015'!$C$3:$U$23,5,FALSE),0)+IFERROR(VLOOKUP(A28,'2014'!$C$3:$U$15,5,FALSE),0)+IFERROR(VLOOKUP(A28,'2013'!$C$3:$U$19,5,FALSE),0)+IFERROR(VLOOKUP(A28,'2012'!$C$3:$U$18,5,FALSE),0)+IFERROR(VLOOKUP(A28,'2011'!$C$3:$U$16,5,FALSE),0)+IFERROR(VLOOKUP(A28,'2010'!$C$3:$U$19,5,FALSE),0)+IFERROR(VLOOKUP(A28,'2009'!$C$3:$U$23,5,FALSE),0)</f>
        <v>13</v>
      </c>
      <c r="F28" s="56">
        <f>+IFERROR(VLOOKUP(A28,'2017'!$C$3:$U$28,6,FALSE),0)+IFERROR(VLOOKUP(A28,'2016'!$C$3:$U$25,6,FALSE),0)+IFERROR(VLOOKUP(A28,'2015'!$C$3:$U$23,6,FALSE),0)+IFERROR(VLOOKUP(A28,'2014'!$C$3:$U$15,6,FALSE),0)+IFERROR(VLOOKUP(A28,'2013'!$C$3:$U$19,6,FALSE),0)+IFERROR(VLOOKUP(A28,'2012'!$C$3:$U$18,6,FALSE),0)+IFERROR(VLOOKUP(A28,'2011'!$C$3:$U$16,6,FALSE),0)+IFERROR(VLOOKUP(A28,'2010'!$C$3:$U$19,6,FALSE),0)+IFERROR(VLOOKUP(A28,'2009'!$C$3:$U$23,6,FALSE),0)</f>
        <v>3</v>
      </c>
      <c r="G28" s="56">
        <f>+IFERROR(VLOOKUP(A28,'2017'!$C$3:$U$28,7,FALSE),0)+IFERROR(VLOOKUP(A28,'2016'!$C$3:$U$25,7,FALSE),0)+IFERROR(VLOOKUP(A28,'2015'!$C$3:$U$23,7,FALSE),0)+IFERROR(VLOOKUP(A28,'2014'!$C$3:$U$15,7,FALSE),0)+IFERROR(VLOOKUP(A28,'2013'!$C$3:$U$19,7,FALSE),0)+IFERROR(VLOOKUP(A28,'2012'!$C$3:$U$18,7,FALSE),0)+IFERROR(VLOOKUP(A28,'2011'!$C$3:$U$16,7,FALSE),0)+IFERROR(VLOOKUP(A28,'2010'!$C$3:$U$19,7,FALSE),0)+IFERROR(VLOOKUP(A28,'2009'!$C$3:$U$23,7,FALSE),0)</f>
        <v>0</v>
      </c>
      <c r="H28" s="56">
        <f>+IFERROR(VLOOKUP(A28,'2017'!$C$3:$U$28,8,FALSE),0)+IFERROR(VLOOKUP(A28,'2016'!$C$3:$U$25,8,FALSE),0)+IFERROR(VLOOKUP(A28,'2015'!$C$3:$U$23,8,FALSE),0)+IFERROR(VLOOKUP(A28,'2014'!$C$3:$U$15,8,FALSE),0)+IFERROR(VLOOKUP(A28,'2013'!$C$3:$U$19,8,FALSE),0)+IFERROR(VLOOKUP(A28,'2012'!$C$3:$U$18,8,FALSE),0)+IFERROR(VLOOKUP(A28,'2011'!$C$3:$U$16,8,FALSE),0)+IFERROR(VLOOKUP(A28,'2010'!$C$3:$U$19,8,FALSE),0)+IFERROR(VLOOKUP(A28,'2009'!$C$3:$U$23,8,FALSE),0)</f>
        <v>0</v>
      </c>
      <c r="I28" s="56">
        <f>+IFERROR(VLOOKUP(A28,'2017'!$C$3:$U$28,9,FALSE),0)+IFERROR(VLOOKUP(A28,'2016'!$C$3:$U$25,9,FALSE),0)+IFERROR(VLOOKUP(A28,'2015'!$C$3:$U$23,9,FALSE),0)+IFERROR(VLOOKUP(A28,'2014'!$C$3:$U$15,9,FALSE),0)+IFERROR(VLOOKUP(A28,'2013'!$C$3:$U$19,9,FALSE),0)+IFERROR(VLOOKUP(A28,'2012'!$C$3:$U$18,9,FALSE),0)+IFERROR(VLOOKUP(A28,'2011'!$C$3:$U$16,9,FALSE),0)+IFERROR(VLOOKUP(A28,'2010'!$C$3:$U$19,9,FALSE),0)+IFERROR(VLOOKUP(A28,'2009'!$C$3:$U$23,9,FALSE),0)</f>
        <v>15</v>
      </c>
      <c r="J28" s="56">
        <f>+IFERROR(VLOOKUP(A28,'2017'!$C$3:$U$28,10,FALSE),0)+IFERROR(VLOOKUP(A28,'2016'!$C$3:$U$25,10,FALSE),0)+IFERROR(VLOOKUP(A28,'2015'!$C$3:$U$23,10,FALSE),0)+IFERROR(VLOOKUP(A28,'2014'!$C$3:$U$15,10,FALSE),0)+IFERROR(VLOOKUP(A28,'2013'!$C$3:$U$19,10,FALSE),0)+IFERROR(VLOOKUP(A28,'2012'!$C$3:$U$18,10,FALSE),0)+IFERROR(VLOOKUP(A28,'2011'!$C$3:$U$16,10,FALSE),0)+IFERROR(VLOOKUP(A28,'2010'!$C$3:$U$19,10,FALSE),0)+IFERROR(VLOOKUP(A28,'2009'!$C$3:$U$23,10,FALSE),0)</f>
        <v>3</v>
      </c>
      <c r="K28" s="56">
        <f>+IFERROR(VLOOKUP(A28,'2017'!$C$3:$U$28,11,FALSE),0)+IFERROR(VLOOKUP(A28,'2016'!$C$3:$U$25,11,FALSE),0)+IFERROR(VLOOKUP(A28,'2015'!$C$3:$U$23,11,FALSE),0)+IFERROR(VLOOKUP(A28,'2014'!$C$3:$U$15,11,FALSE),0)+IFERROR(VLOOKUP(A28,'2013'!$C$3:$U$19,11,FALSE),0)+IFERROR(VLOOKUP(A28,'2012'!$C$3:$U$18,11,FALSE),0)+IFERROR(VLOOKUP(A28,'2011'!$C$3:$U$16,11,FALSE),0)+IFERROR(VLOOKUP(A28,'2010'!$C$3:$U$19,11,FALSE),0)+IFERROR(VLOOKUP(A28,'2009'!$C$3:$U$23,11,FALSE),0)</f>
        <v>5</v>
      </c>
      <c r="L28" s="56">
        <f>+IFERROR(VLOOKUP(A28,'2017'!$C$3:$U$28,12,FALSE),0)+IFERROR(VLOOKUP(A28,'2016'!$C$3:$U$25,12,FALSE),0)+IFERROR(VLOOKUP(A28,'2015'!$C$3:$U$23,12,FALSE),0)+IFERROR(VLOOKUP(A28,'2014'!$C$3:$U$15,12,FALSE),0)+IFERROR(VLOOKUP(A28,'2013'!$C$3:$U$19,12,FALSE),0)+IFERROR(VLOOKUP(A28,'2012'!$C$3:$U$18,12,FALSE),0)+IFERROR(VLOOKUP(A28,'2011'!$C$3:$U$16,12,FALSE),0)+IFERROR(VLOOKUP(A28,'2010'!$C$3:$U$19,12,FALSE),0)+IFERROR(VLOOKUP(A28,'2009'!$C$3:$U$23,12,FALSE),0)</f>
        <v>22</v>
      </c>
      <c r="M28" s="56">
        <f>+IFERROR(VLOOKUP(A28,'2017'!$C$3:$U$28,13,FALSE),0)+IFERROR(VLOOKUP(A28,'2016'!$C$3:$U$25,13,FALSE),0)+IFERROR(VLOOKUP(A28,'2015'!$C$3:$U$23,13,FALSE),0)+IFERROR(VLOOKUP(A28,'2014'!$C$3:$U$15,13,FALSE),0)+IFERROR(VLOOKUP(A28,'2013'!$C$3:$U$19,13,FALSE),0)+IFERROR(VLOOKUP(A28,'2012'!$C$3:$U$18,13,FALSE),0)+IFERROR(VLOOKUP(A28,'2011'!$C$3:$U$16,13,FALSE),0)+IFERROR(VLOOKUP(A28,'2010'!$C$3:$U$19,13,FALSE),0)+IFERROR(VLOOKUP(A28,'2009'!$C$3:$U$23,13,FALSE),0)</f>
        <v>0</v>
      </c>
      <c r="N28" s="40" t="str">
        <f t="shared" si="3"/>
        <v>N/A</v>
      </c>
      <c r="O28" s="56">
        <f>+IFERROR(VLOOKUP(A28,'2017'!$C$3:$U$28,15,FALSE),0)+IFERROR(VLOOKUP(A28,'2016'!$C$3:$U$25,15,FALSE),0)+IFERROR(VLOOKUP(A28,'2015'!$C$3:$U$23,15,FALSE),0)+IFERROR(VLOOKUP(A28,'2014'!$C$3:$U$15,15,FALSE),0)+IFERROR(VLOOKUP(A28,'2013'!$C$3:$U$19,15,FALSE),0)+IFERROR(VLOOKUP(A28,'2012'!$C$3:$U$18,15,FALSE),0)+IFERROR(VLOOKUP(A28,'2011'!$C$3:$U$16,15,FALSE),0)+IFERROR(VLOOKUP(A28,'2010'!$C$3:$U$19,15,FALSE),0)+IFERROR(VLOOKUP(A28,'2009'!$C$3:$U$23,15,FALSE),0)</f>
        <v>0</v>
      </c>
      <c r="P28" s="41">
        <f t="shared" si="0"/>
        <v>0.27536231884057971</v>
      </c>
      <c r="Q28" s="41">
        <f t="shared" si="1"/>
        <v>0.53030303030303028</v>
      </c>
      <c r="R28" s="41">
        <f t="shared" si="2"/>
        <v>0.24242424242424243</v>
      </c>
      <c r="S28" s="3"/>
    </row>
    <row r="29" spans="1:19" x14ac:dyDescent="0.25">
      <c r="A29" s="11" t="s">
        <v>263</v>
      </c>
      <c r="B29" s="56">
        <f>+IFERROR(VLOOKUP(A29,'2017'!$C$3:$U$28,2,FALSE),0)+IFERROR(VLOOKUP(A29,'2016'!$C$3:$U$25,2,FALSE),0)+IFERROR(VLOOKUP(A29,'2015'!$C$3:$U$23,2,FALSE),0)+IFERROR(VLOOKUP(A29,'2014'!$C$3:$U$15,2,FALSE),0)+IFERROR(VLOOKUP(A29,'2013'!$C$3:$U$19,2,FALSE),0)+IFERROR(VLOOKUP(A29,'2012'!$C$3:$U$18,2,FALSE),0)+IFERROR(VLOOKUP(A29,'2011'!$C$3:$U$16,2,FALSE),0)+IFERROR(VLOOKUP(A29,'2010'!$C$3:$U$19,2,FALSE),0)+IFERROR(VLOOKUP(A29,'2009'!$C$3:$U$23,2,FALSE),0)</f>
        <v>11</v>
      </c>
      <c r="C29" s="56">
        <f>+IFERROR(VLOOKUP(A29,'2017'!$C$3:$U$28,3,FALSE),0)+IFERROR(VLOOKUP(A29,'2016'!$C$3:$U$25,3,FALSE),0)+IFERROR(VLOOKUP(A29,'2015'!$C$3:$U$23,3,FALSE),0)+IFERROR(VLOOKUP(A29,'2014'!$C$3:$U$15,3,FALSE),0)+IFERROR(VLOOKUP(A29,'2013'!$C$3:$U$19,3,FALSE),0)+IFERROR(VLOOKUP(A29,'2012'!$C$3:$U$18,3,FALSE),0)+IFERROR(VLOOKUP(A29,'2011'!$C$3:$U$16,3,FALSE),0)+IFERROR(VLOOKUP(A29,'2010'!$C$3:$U$19,3,FALSE),0)+IFERROR(VLOOKUP(A29,'2009'!$C$3:$U$23,3,FALSE),0)</f>
        <v>4</v>
      </c>
      <c r="D29" s="56">
        <f>+IFERROR(VLOOKUP(A29,'2017'!$C$3:$U$28,4,FALSE),0)+IFERROR(VLOOKUP(A29,'2016'!$C$3:$U$25,4,FALSE),0)+IFERROR(VLOOKUP(A29,'2015'!$C$3:$U$23,4,FALSE),0)+IFERROR(VLOOKUP(A29,'2014'!$C$3:$U$15,4,FALSE),0)+IFERROR(VLOOKUP(A29,'2013'!$C$3:$U$19,4,FALSE),0)+IFERROR(VLOOKUP(A29,'2012'!$C$3:$U$18,4,FALSE),0)+IFERROR(VLOOKUP(A29,'2011'!$C$3:$U$16,4,FALSE),0)+IFERROR(VLOOKUP(A29,'2010'!$C$3:$U$19,4,FALSE),0)+IFERROR(VLOOKUP(A29,'2009'!$C$3:$U$23,4,FALSE),0)</f>
        <v>0</v>
      </c>
      <c r="E29" s="56">
        <f>+IFERROR(VLOOKUP(A29,'2017'!$C$3:$U$28,5,FALSE),0)+IFERROR(VLOOKUP(A29,'2016'!$C$3:$U$25,5,FALSE),0)+IFERROR(VLOOKUP(A29,'2015'!$C$3:$U$23,5,FALSE),0)+IFERROR(VLOOKUP(A29,'2014'!$C$3:$U$15,5,FALSE),0)+IFERROR(VLOOKUP(A29,'2013'!$C$3:$U$19,5,FALSE),0)+IFERROR(VLOOKUP(A29,'2012'!$C$3:$U$18,5,FALSE),0)+IFERROR(VLOOKUP(A29,'2011'!$C$3:$U$16,5,FALSE),0)+IFERROR(VLOOKUP(A29,'2010'!$C$3:$U$19,5,FALSE),0)+IFERROR(VLOOKUP(A29,'2009'!$C$3:$U$23,5,FALSE),0)</f>
        <v>0</v>
      </c>
      <c r="F29" s="56">
        <f>+IFERROR(VLOOKUP(A29,'2017'!$C$3:$U$28,6,FALSE),0)+IFERROR(VLOOKUP(A29,'2016'!$C$3:$U$25,6,FALSE),0)+IFERROR(VLOOKUP(A29,'2015'!$C$3:$U$23,6,FALSE),0)+IFERROR(VLOOKUP(A29,'2014'!$C$3:$U$15,6,FALSE),0)+IFERROR(VLOOKUP(A29,'2013'!$C$3:$U$19,6,FALSE),0)+IFERROR(VLOOKUP(A29,'2012'!$C$3:$U$18,6,FALSE),0)+IFERROR(VLOOKUP(A29,'2011'!$C$3:$U$16,6,FALSE),0)+IFERROR(VLOOKUP(A29,'2010'!$C$3:$U$19,6,FALSE),0)+IFERROR(VLOOKUP(A29,'2009'!$C$3:$U$23,6,FALSE),0)</f>
        <v>0</v>
      </c>
      <c r="G29" s="56">
        <f>+IFERROR(VLOOKUP(A29,'2017'!$C$3:$U$28,7,FALSE),0)+IFERROR(VLOOKUP(A29,'2016'!$C$3:$U$25,7,FALSE),0)+IFERROR(VLOOKUP(A29,'2015'!$C$3:$U$23,7,FALSE),0)+IFERROR(VLOOKUP(A29,'2014'!$C$3:$U$15,7,FALSE),0)+IFERROR(VLOOKUP(A29,'2013'!$C$3:$U$19,7,FALSE),0)+IFERROR(VLOOKUP(A29,'2012'!$C$3:$U$18,7,FALSE),0)+IFERROR(VLOOKUP(A29,'2011'!$C$3:$U$16,7,FALSE),0)+IFERROR(VLOOKUP(A29,'2010'!$C$3:$U$19,7,FALSE),0)+IFERROR(VLOOKUP(A29,'2009'!$C$3:$U$23,7,FALSE),0)</f>
        <v>0</v>
      </c>
      <c r="H29" s="56">
        <f>+IFERROR(VLOOKUP(A29,'2017'!$C$3:$U$28,8,FALSE),0)+IFERROR(VLOOKUP(A29,'2016'!$C$3:$U$25,8,FALSE),0)+IFERROR(VLOOKUP(A29,'2015'!$C$3:$U$23,8,FALSE),0)+IFERROR(VLOOKUP(A29,'2014'!$C$3:$U$15,8,FALSE),0)+IFERROR(VLOOKUP(A29,'2013'!$C$3:$U$19,8,FALSE),0)+IFERROR(VLOOKUP(A29,'2012'!$C$3:$U$18,8,FALSE),0)+IFERROR(VLOOKUP(A29,'2011'!$C$3:$U$16,8,FALSE),0)+IFERROR(VLOOKUP(A29,'2010'!$C$3:$U$19,8,FALSE),0)+IFERROR(VLOOKUP(A29,'2009'!$C$3:$U$23,8,FALSE),0)</f>
        <v>0</v>
      </c>
      <c r="I29" s="56">
        <f>+IFERROR(VLOOKUP(A29,'2017'!$C$3:$U$28,9,FALSE),0)+IFERROR(VLOOKUP(A29,'2016'!$C$3:$U$25,9,FALSE),0)+IFERROR(VLOOKUP(A29,'2015'!$C$3:$U$23,9,FALSE),0)+IFERROR(VLOOKUP(A29,'2014'!$C$3:$U$15,9,FALSE),0)+IFERROR(VLOOKUP(A29,'2013'!$C$3:$U$19,9,FALSE),0)+IFERROR(VLOOKUP(A29,'2012'!$C$3:$U$18,9,FALSE),0)+IFERROR(VLOOKUP(A29,'2011'!$C$3:$U$16,9,FALSE),0)+IFERROR(VLOOKUP(A29,'2010'!$C$3:$U$19,9,FALSE),0)+IFERROR(VLOOKUP(A29,'2009'!$C$3:$U$23,9,FALSE),0)</f>
        <v>1</v>
      </c>
      <c r="J29" s="56">
        <f>+IFERROR(VLOOKUP(A29,'2017'!$C$3:$U$28,10,FALSE),0)+IFERROR(VLOOKUP(A29,'2016'!$C$3:$U$25,10,FALSE),0)+IFERROR(VLOOKUP(A29,'2015'!$C$3:$U$23,10,FALSE),0)+IFERROR(VLOOKUP(A29,'2014'!$C$3:$U$15,10,FALSE),0)+IFERROR(VLOOKUP(A29,'2013'!$C$3:$U$19,10,FALSE),0)+IFERROR(VLOOKUP(A29,'2012'!$C$3:$U$18,10,FALSE),0)+IFERROR(VLOOKUP(A29,'2011'!$C$3:$U$16,10,FALSE),0)+IFERROR(VLOOKUP(A29,'2010'!$C$3:$U$19,10,FALSE),0)+IFERROR(VLOOKUP(A29,'2009'!$C$3:$U$23,10,FALSE),0)</f>
        <v>1</v>
      </c>
      <c r="K29" s="56">
        <f>+IFERROR(VLOOKUP(A29,'2017'!$C$3:$U$28,11,FALSE),0)+IFERROR(VLOOKUP(A29,'2016'!$C$3:$U$25,11,FALSE),0)+IFERROR(VLOOKUP(A29,'2015'!$C$3:$U$23,11,FALSE),0)+IFERROR(VLOOKUP(A29,'2014'!$C$3:$U$15,11,FALSE),0)+IFERROR(VLOOKUP(A29,'2013'!$C$3:$U$19,11,FALSE),0)+IFERROR(VLOOKUP(A29,'2012'!$C$3:$U$18,11,FALSE),0)+IFERROR(VLOOKUP(A29,'2011'!$C$3:$U$16,11,FALSE),0)+IFERROR(VLOOKUP(A29,'2010'!$C$3:$U$19,11,FALSE),0)+IFERROR(VLOOKUP(A29,'2009'!$C$3:$U$23,11,FALSE),0)</f>
        <v>1</v>
      </c>
      <c r="L29" s="56">
        <f>+IFERROR(VLOOKUP(A29,'2017'!$C$3:$U$28,12,FALSE),0)+IFERROR(VLOOKUP(A29,'2016'!$C$3:$U$25,12,FALSE),0)+IFERROR(VLOOKUP(A29,'2015'!$C$3:$U$23,12,FALSE),0)+IFERROR(VLOOKUP(A29,'2014'!$C$3:$U$15,12,FALSE),0)+IFERROR(VLOOKUP(A29,'2013'!$C$3:$U$19,12,FALSE),0)+IFERROR(VLOOKUP(A29,'2012'!$C$3:$U$18,12,FALSE),0)+IFERROR(VLOOKUP(A29,'2011'!$C$3:$U$16,12,FALSE),0)+IFERROR(VLOOKUP(A29,'2010'!$C$3:$U$19,12,FALSE),0)+IFERROR(VLOOKUP(A29,'2009'!$C$3:$U$23,12,FALSE),0)</f>
        <v>2</v>
      </c>
      <c r="M29" s="56">
        <f>+IFERROR(VLOOKUP(A29,'2017'!$C$3:$U$28,13,FALSE),0)+IFERROR(VLOOKUP(A29,'2016'!$C$3:$U$25,13,FALSE),0)+IFERROR(VLOOKUP(A29,'2015'!$C$3:$U$23,13,FALSE),0)+IFERROR(VLOOKUP(A29,'2014'!$C$3:$U$15,13,FALSE),0)+IFERROR(VLOOKUP(A29,'2013'!$C$3:$U$19,13,FALSE),0)+IFERROR(VLOOKUP(A29,'2012'!$C$3:$U$18,13,FALSE),0)+IFERROR(VLOOKUP(A29,'2011'!$C$3:$U$16,13,FALSE),0)+IFERROR(VLOOKUP(A29,'2010'!$C$3:$U$19,13,FALSE),0)+IFERROR(VLOOKUP(A29,'2009'!$C$3:$U$23,13,FALSE),0)</f>
        <v>0</v>
      </c>
      <c r="N29" s="40" t="str">
        <f t="shared" si="3"/>
        <v>N/A</v>
      </c>
      <c r="O29" s="56">
        <f>+IFERROR(VLOOKUP(A29,'2017'!$C$3:$U$28,15,FALSE),0)+IFERROR(VLOOKUP(A29,'2016'!$C$3:$U$25,15,FALSE),0)+IFERROR(VLOOKUP(A29,'2015'!$C$3:$U$23,15,FALSE),0)+IFERROR(VLOOKUP(A29,'2014'!$C$3:$U$15,15,FALSE),0)+IFERROR(VLOOKUP(A29,'2013'!$C$3:$U$19,15,FALSE),0)+IFERROR(VLOOKUP(A29,'2012'!$C$3:$U$18,15,FALSE),0)+IFERROR(VLOOKUP(A29,'2011'!$C$3:$U$16,15,FALSE),0)+IFERROR(VLOOKUP(A29,'2010'!$C$3:$U$19,15,FALSE),0)+IFERROR(VLOOKUP(A29,'2009'!$C$3:$U$23,15,FALSE),0)</f>
        <v>0</v>
      </c>
      <c r="P29" s="41">
        <f t="shared" si="0"/>
        <v>8.3333333333333329E-2</v>
      </c>
      <c r="Q29" s="41">
        <f t="shared" si="1"/>
        <v>0</v>
      </c>
      <c r="R29" s="41">
        <f t="shared" si="2"/>
        <v>0</v>
      </c>
      <c r="S29" s="3"/>
    </row>
    <row r="30" spans="1:19" x14ac:dyDescent="0.25">
      <c r="A30" s="11" t="s">
        <v>254</v>
      </c>
      <c r="B30" s="56">
        <f>+IFERROR(VLOOKUP(A30,'2017'!$C$3:$U$28,2,FALSE),0)+IFERROR(VLOOKUP(A30,'2016'!$C$3:$U$25,2,FALSE),0)+IFERROR(VLOOKUP(A30,'2015'!$C$3:$U$23,2,FALSE),0)+IFERROR(VLOOKUP(A30,'2014'!$C$3:$U$15,2,FALSE),0)+IFERROR(VLOOKUP(A30,'2013'!$C$3:$U$19,2,FALSE),0)+IFERROR(VLOOKUP(A30,'2012'!$C$3:$U$18,2,FALSE),0)+IFERROR(VLOOKUP(A30,'2011'!$C$3:$U$16,2,FALSE),0)+IFERROR(VLOOKUP(A30,'2010'!$C$3:$U$19,2,FALSE),0)+IFERROR(VLOOKUP(A30,'2009'!$C$3:$U$23,2,FALSE),0)</f>
        <v>182</v>
      </c>
      <c r="C30" s="56">
        <f>+IFERROR(VLOOKUP(A30,'2017'!$C$3:$U$28,3,FALSE),0)+IFERROR(VLOOKUP(A30,'2016'!$C$3:$U$25,3,FALSE),0)+IFERROR(VLOOKUP(A30,'2015'!$C$3:$U$23,3,FALSE),0)+IFERROR(VLOOKUP(A30,'2014'!$C$3:$U$15,3,FALSE),0)+IFERROR(VLOOKUP(A30,'2013'!$C$3:$U$19,3,FALSE),0)+IFERROR(VLOOKUP(A30,'2012'!$C$3:$U$18,3,FALSE),0)+IFERROR(VLOOKUP(A30,'2011'!$C$3:$U$16,3,FALSE),0)+IFERROR(VLOOKUP(A30,'2010'!$C$3:$U$19,3,FALSE),0)+IFERROR(VLOOKUP(A30,'2009'!$C$3:$U$23,3,FALSE),0)</f>
        <v>52</v>
      </c>
      <c r="D30" s="56">
        <f>+IFERROR(VLOOKUP(A30,'2017'!$C$3:$U$28,4,FALSE),0)+IFERROR(VLOOKUP(A30,'2016'!$C$3:$U$25,4,FALSE),0)+IFERROR(VLOOKUP(A30,'2015'!$C$3:$U$23,4,FALSE),0)+IFERROR(VLOOKUP(A30,'2014'!$C$3:$U$15,4,FALSE),0)+IFERROR(VLOOKUP(A30,'2013'!$C$3:$U$19,4,FALSE),0)+IFERROR(VLOOKUP(A30,'2012'!$C$3:$U$18,4,FALSE),0)+IFERROR(VLOOKUP(A30,'2011'!$C$3:$U$16,4,FALSE),0)+IFERROR(VLOOKUP(A30,'2010'!$C$3:$U$19,4,FALSE),0)+IFERROR(VLOOKUP(A30,'2009'!$C$3:$U$23,4,FALSE),0)</f>
        <v>61</v>
      </c>
      <c r="E30" s="56">
        <f>+IFERROR(VLOOKUP(A30,'2017'!$C$3:$U$28,5,FALSE),0)+IFERROR(VLOOKUP(A30,'2016'!$C$3:$U$25,5,FALSE),0)+IFERROR(VLOOKUP(A30,'2015'!$C$3:$U$23,5,FALSE),0)+IFERROR(VLOOKUP(A30,'2014'!$C$3:$U$15,5,FALSE),0)+IFERROR(VLOOKUP(A30,'2013'!$C$3:$U$19,5,FALSE),0)+IFERROR(VLOOKUP(A30,'2012'!$C$3:$U$18,5,FALSE),0)+IFERROR(VLOOKUP(A30,'2011'!$C$3:$U$16,5,FALSE),0)+IFERROR(VLOOKUP(A30,'2010'!$C$3:$U$19,5,FALSE),0)+IFERROR(VLOOKUP(A30,'2009'!$C$3:$U$23,5,FALSE),0)</f>
        <v>44</v>
      </c>
      <c r="F30" s="56">
        <f>+IFERROR(VLOOKUP(A30,'2017'!$C$3:$U$28,6,FALSE),0)+IFERROR(VLOOKUP(A30,'2016'!$C$3:$U$25,6,FALSE),0)+IFERROR(VLOOKUP(A30,'2015'!$C$3:$U$23,6,FALSE),0)+IFERROR(VLOOKUP(A30,'2014'!$C$3:$U$15,6,FALSE),0)+IFERROR(VLOOKUP(A30,'2013'!$C$3:$U$19,6,FALSE),0)+IFERROR(VLOOKUP(A30,'2012'!$C$3:$U$18,6,FALSE),0)+IFERROR(VLOOKUP(A30,'2011'!$C$3:$U$16,6,FALSE),0)+IFERROR(VLOOKUP(A30,'2010'!$C$3:$U$19,6,FALSE),0)+IFERROR(VLOOKUP(A30,'2009'!$C$3:$U$23,6,FALSE),0)</f>
        <v>16</v>
      </c>
      <c r="G30" s="56">
        <f>+IFERROR(VLOOKUP(A30,'2017'!$C$3:$U$28,7,FALSE),0)+IFERROR(VLOOKUP(A30,'2016'!$C$3:$U$25,7,FALSE),0)+IFERROR(VLOOKUP(A30,'2015'!$C$3:$U$23,7,FALSE),0)+IFERROR(VLOOKUP(A30,'2014'!$C$3:$U$15,7,FALSE),0)+IFERROR(VLOOKUP(A30,'2013'!$C$3:$U$19,7,FALSE),0)+IFERROR(VLOOKUP(A30,'2012'!$C$3:$U$18,7,FALSE),0)+IFERROR(VLOOKUP(A30,'2011'!$C$3:$U$16,7,FALSE),0)+IFERROR(VLOOKUP(A30,'2010'!$C$3:$U$19,7,FALSE),0)+IFERROR(VLOOKUP(A30,'2009'!$C$3:$U$23,7,FALSE),0)</f>
        <v>1</v>
      </c>
      <c r="H30" s="56">
        <f>+IFERROR(VLOOKUP(A30,'2017'!$C$3:$U$28,8,FALSE),0)+IFERROR(VLOOKUP(A30,'2016'!$C$3:$U$25,8,FALSE),0)+IFERROR(VLOOKUP(A30,'2015'!$C$3:$U$23,8,FALSE),0)+IFERROR(VLOOKUP(A30,'2014'!$C$3:$U$15,8,FALSE),0)+IFERROR(VLOOKUP(A30,'2013'!$C$3:$U$19,8,FALSE),0)+IFERROR(VLOOKUP(A30,'2012'!$C$3:$U$18,8,FALSE),0)+IFERROR(VLOOKUP(A30,'2011'!$C$3:$U$16,8,FALSE),0)+IFERROR(VLOOKUP(A30,'2010'!$C$3:$U$19,8,FALSE),0)+IFERROR(VLOOKUP(A30,'2009'!$C$3:$U$23,8,FALSE),0)</f>
        <v>0</v>
      </c>
      <c r="I30" s="56">
        <f>+IFERROR(VLOOKUP(A30,'2017'!$C$3:$U$28,9,FALSE),0)+IFERROR(VLOOKUP(A30,'2016'!$C$3:$U$25,9,FALSE),0)+IFERROR(VLOOKUP(A30,'2015'!$C$3:$U$23,9,FALSE),0)+IFERROR(VLOOKUP(A30,'2014'!$C$3:$U$15,9,FALSE),0)+IFERROR(VLOOKUP(A30,'2013'!$C$3:$U$19,9,FALSE),0)+IFERROR(VLOOKUP(A30,'2012'!$C$3:$U$18,9,FALSE),0)+IFERROR(VLOOKUP(A30,'2011'!$C$3:$U$16,9,FALSE),0)+IFERROR(VLOOKUP(A30,'2010'!$C$3:$U$19,9,FALSE),0)+IFERROR(VLOOKUP(A30,'2009'!$C$3:$U$23,9,FALSE),0)</f>
        <v>24</v>
      </c>
      <c r="J30" s="56">
        <f>+IFERROR(VLOOKUP(A30,'2017'!$C$3:$U$28,10,FALSE),0)+IFERROR(VLOOKUP(A30,'2016'!$C$3:$U$25,10,FALSE),0)+IFERROR(VLOOKUP(A30,'2015'!$C$3:$U$23,10,FALSE),0)+IFERROR(VLOOKUP(A30,'2014'!$C$3:$U$15,10,FALSE),0)+IFERROR(VLOOKUP(A30,'2013'!$C$3:$U$19,10,FALSE),0)+IFERROR(VLOOKUP(A30,'2012'!$C$3:$U$18,10,FALSE),0)+IFERROR(VLOOKUP(A30,'2011'!$C$3:$U$16,10,FALSE),0)+IFERROR(VLOOKUP(A30,'2010'!$C$3:$U$19,10,FALSE),0)+IFERROR(VLOOKUP(A30,'2009'!$C$3:$U$23,10,FALSE),0)</f>
        <v>2</v>
      </c>
      <c r="K30" s="56">
        <f>+IFERROR(VLOOKUP(A30,'2017'!$C$3:$U$28,11,FALSE),0)+IFERROR(VLOOKUP(A30,'2016'!$C$3:$U$25,11,FALSE),0)+IFERROR(VLOOKUP(A30,'2015'!$C$3:$U$23,11,FALSE),0)+IFERROR(VLOOKUP(A30,'2014'!$C$3:$U$15,11,FALSE),0)+IFERROR(VLOOKUP(A30,'2013'!$C$3:$U$19,11,FALSE),0)+IFERROR(VLOOKUP(A30,'2012'!$C$3:$U$18,11,FALSE),0)+IFERROR(VLOOKUP(A30,'2011'!$C$3:$U$16,11,FALSE),0)+IFERROR(VLOOKUP(A30,'2010'!$C$3:$U$19,11,FALSE),0)+IFERROR(VLOOKUP(A30,'2009'!$C$3:$U$23,11,FALSE),0)</f>
        <v>32</v>
      </c>
      <c r="L30" s="56">
        <f>+IFERROR(VLOOKUP(A30,'2017'!$C$3:$U$28,12,FALSE),0)+IFERROR(VLOOKUP(A30,'2016'!$C$3:$U$25,12,FALSE),0)+IFERROR(VLOOKUP(A30,'2015'!$C$3:$U$23,12,FALSE),0)+IFERROR(VLOOKUP(A30,'2014'!$C$3:$U$15,12,FALSE),0)+IFERROR(VLOOKUP(A30,'2013'!$C$3:$U$19,12,FALSE),0)+IFERROR(VLOOKUP(A30,'2012'!$C$3:$U$18,12,FALSE),0)+IFERROR(VLOOKUP(A30,'2011'!$C$3:$U$16,12,FALSE),0)+IFERROR(VLOOKUP(A30,'2010'!$C$3:$U$19,12,FALSE),0)+IFERROR(VLOOKUP(A30,'2009'!$C$3:$U$23,12,FALSE),0)</f>
        <v>25</v>
      </c>
      <c r="M30" s="56">
        <f>+IFERROR(VLOOKUP(A30,'2017'!$C$3:$U$28,13,FALSE),0)+IFERROR(VLOOKUP(A30,'2016'!$C$3:$U$25,13,FALSE),0)+IFERROR(VLOOKUP(A30,'2015'!$C$3:$U$23,13,FALSE),0)+IFERROR(VLOOKUP(A30,'2014'!$C$3:$U$15,13,FALSE),0)+IFERROR(VLOOKUP(A30,'2013'!$C$3:$U$19,13,FALSE),0)+IFERROR(VLOOKUP(A30,'2012'!$C$3:$U$18,13,FALSE),0)+IFERROR(VLOOKUP(A30,'2011'!$C$3:$U$16,13,FALSE),0)+IFERROR(VLOOKUP(A30,'2010'!$C$3:$U$19,13,FALSE),0)+IFERROR(VLOOKUP(A30,'2009'!$C$3:$U$23,13,FALSE),0)</f>
        <v>13</v>
      </c>
      <c r="N30" s="40">
        <f t="shared" si="3"/>
        <v>1.9230769230769231</v>
      </c>
      <c r="O30" s="56">
        <f>+IFERROR(VLOOKUP(A30,'2017'!$C$3:$U$28,15,FALSE),0)+IFERROR(VLOOKUP(A30,'2016'!$C$3:$U$25,15,FALSE),0)+IFERROR(VLOOKUP(A30,'2015'!$C$3:$U$23,15,FALSE),0)+IFERROR(VLOOKUP(A30,'2014'!$C$3:$U$15,15,FALSE),0)+IFERROR(VLOOKUP(A30,'2013'!$C$3:$U$19,15,FALSE),0)+IFERROR(VLOOKUP(A30,'2012'!$C$3:$U$18,15,FALSE),0)+IFERROR(VLOOKUP(A30,'2011'!$C$3:$U$16,15,FALSE),0)+IFERROR(VLOOKUP(A30,'2010'!$C$3:$U$19,15,FALSE),0)+IFERROR(VLOOKUP(A30,'2009'!$C$3:$U$23,15,FALSE),0)</f>
        <v>2.25</v>
      </c>
      <c r="P30" s="41">
        <f t="shared" si="0"/>
        <v>0.35033557046979868</v>
      </c>
      <c r="Q30" s="41">
        <f t="shared" si="1"/>
        <v>0.76923076923076927</v>
      </c>
      <c r="R30" s="41">
        <f t="shared" si="2"/>
        <v>0.33516483516483514</v>
      </c>
      <c r="S30" s="3"/>
    </row>
    <row r="31" spans="1:19" x14ac:dyDescent="0.25">
      <c r="A31" s="11" t="s">
        <v>285</v>
      </c>
      <c r="B31" s="56">
        <f>+IFERROR(VLOOKUP(A31,'2017'!$C$3:$U$28,2,FALSE),0)+IFERROR(VLOOKUP(A31,'2016'!$C$3:$U$25,2,FALSE),0)+IFERROR(VLOOKUP(A31,'2015'!$C$3:$U$23,2,FALSE),0)+IFERROR(VLOOKUP(A31,'2014'!$C$3:$U$15,2,FALSE),0)+IFERROR(VLOOKUP(A31,'2013'!$C$3:$U$19,2,FALSE),0)+IFERROR(VLOOKUP(A31,'2012'!$C$3:$U$18,2,FALSE),0)+IFERROR(VLOOKUP(A31,'2011'!$C$3:$U$16,2,FALSE),0)+IFERROR(VLOOKUP(A31,'2010'!$C$3:$U$19,2,FALSE),0)+IFERROR(VLOOKUP(A31,'2009'!$C$3:$U$23,2,FALSE),0)</f>
        <v>96</v>
      </c>
      <c r="C31" s="56">
        <f>+IFERROR(VLOOKUP(A31,'2017'!$C$3:$U$28,3,FALSE),0)+IFERROR(VLOOKUP(A31,'2016'!$C$3:$U$25,3,FALSE),0)+IFERROR(VLOOKUP(A31,'2015'!$C$3:$U$23,3,FALSE),0)+IFERROR(VLOOKUP(A31,'2014'!$C$3:$U$15,3,FALSE),0)+IFERROR(VLOOKUP(A31,'2013'!$C$3:$U$19,3,FALSE),0)+IFERROR(VLOOKUP(A31,'2012'!$C$3:$U$18,3,FALSE),0)+IFERROR(VLOOKUP(A31,'2011'!$C$3:$U$16,3,FALSE),0)+IFERROR(VLOOKUP(A31,'2010'!$C$3:$U$19,3,FALSE),0)+IFERROR(VLOOKUP(A31,'2009'!$C$3:$U$23,3,FALSE),0)</f>
        <v>49</v>
      </c>
      <c r="D31" s="56">
        <f>+IFERROR(VLOOKUP(A31,'2017'!$C$3:$U$28,4,FALSE),0)+IFERROR(VLOOKUP(A31,'2016'!$C$3:$U$25,4,FALSE),0)+IFERROR(VLOOKUP(A31,'2015'!$C$3:$U$23,4,FALSE),0)+IFERROR(VLOOKUP(A31,'2014'!$C$3:$U$15,4,FALSE),0)+IFERROR(VLOOKUP(A31,'2013'!$C$3:$U$19,4,FALSE),0)+IFERROR(VLOOKUP(A31,'2012'!$C$3:$U$18,4,FALSE),0)+IFERROR(VLOOKUP(A31,'2011'!$C$3:$U$16,4,FALSE),0)+IFERROR(VLOOKUP(A31,'2010'!$C$3:$U$19,4,FALSE),0)+IFERROR(VLOOKUP(A31,'2009'!$C$3:$U$23,4,FALSE),0)</f>
        <v>18</v>
      </c>
      <c r="E31" s="56">
        <f>+IFERROR(VLOOKUP(A31,'2017'!$C$3:$U$28,5,FALSE),0)+IFERROR(VLOOKUP(A31,'2016'!$C$3:$U$25,5,FALSE),0)+IFERROR(VLOOKUP(A31,'2015'!$C$3:$U$23,5,FALSE),0)+IFERROR(VLOOKUP(A31,'2014'!$C$3:$U$15,5,FALSE),0)+IFERROR(VLOOKUP(A31,'2013'!$C$3:$U$19,5,FALSE),0)+IFERROR(VLOOKUP(A31,'2012'!$C$3:$U$18,5,FALSE),0)+IFERROR(VLOOKUP(A31,'2011'!$C$3:$U$16,5,FALSE),0)+IFERROR(VLOOKUP(A31,'2010'!$C$3:$U$19,5,FALSE),0)+IFERROR(VLOOKUP(A31,'2009'!$C$3:$U$23,5,FALSE),0)</f>
        <v>15</v>
      </c>
      <c r="F31" s="56">
        <f>+IFERROR(VLOOKUP(A31,'2017'!$C$3:$U$28,6,FALSE),0)+IFERROR(VLOOKUP(A31,'2016'!$C$3:$U$25,6,FALSE),0)+IFERROR(VLOOKUP(A31,'2015'!$C$3:$U$23,6,FALSE),0)+IFERROR(VLOOKUP(A31,'2014'!$C$3:$U$15,6,FALSE),0)+IFERROR(VLOOKUP(A31,'2013'!$C$3:$U$19,6,FALSE),0)+IFERROR(VLOOKUP(A31,'2012'!$C$3:$U$18,6,FALSE),0)+IFERROR(VLOOKUP(A31,'2011'!$C$3:$U$16,6,FALSE),0)+IFERROR(VLOOKUP(A31,'2010'!$C$3:$U$19,6,FALSE),0)+IFERROR(VLOOKUP(A31,'2009'!$C$3:$U$23,6,FALSE),0)</f>
        <v>2</v>
      </c>
      <c r="G31" s="56">
        <f>+IFERROR(VLOOKUP(A31,'2017'!$C$3:$U$28,7,FALSE),0)+IFERROR(VLOOKUP(A31,'2016'!$C$3:$U$25,7,FALSE),0)+IFERROR(VLOOKUP(A31,'2015'!$C$3:$U$23,7,FALSE),0)+IFERROR(VLOOKUP(A31,'2014'!$C$3:$U$15,7,FALSE),0)+IFERROR(VLOOKUP(A31,'2013'!$C$3:$U$19,7,FALSE),0)+IFERROR(VLOOKUP(A31,'2012'!$C$3:$U$18,7,FALSE),0)+IFERROR(VLOOKUP(A31,'2011'!$C$3:$U$16,7,FALSE),0)+IFERROR(VLOOKUP(A31,'2010'!$C$3:$U$19,7,FALSE),0)+IFERROR(VLOOKUP(A31,'2009'!$C$3:$U$23,7,FALSE),0)</f>
        <v>1</v>
      </c>
      <c r="H31" s="56">
        <f>+IFERROR(VLOOKUP(A31,'2017'!$C$3:$U$28,8,FALSE),0)+IFERROR(VLOOKUP(A31,'2016'!$C$3:$U$25,8,FALSE),0)+IFERROR(VLOOKUP(A31,'2015'!$C$3:$U$23,8,FALSE),0)+IFERROR(VLOOKUP(A31,'2014'!$C$3:$U$15,8,FALSE),0)+IFERROR(VLOOKUP(A31,'2013'!$C$3:$U$19,8,FALSE),0)+IFERROR(VLOOKUP(A31,'2012'!$C$3:$U$18,8,FALSE),0)+IFERROR(VLOOKUP(A31,'2011'!$C$3:$U$16,8,FALSE),0)+IFERROR(VLOOKUP(A31,'2010'!$C$3:$U$19,8,FALSE),0)+IFERROR(VLOOKUP(A31,'2009'!$C$3:$U$23,8,FALSE),0)</f>
        <v>0</v>
      </c>
      <c r="I31" s="56">
        <f>+IFERROR(VLOOKUP(A31,'2017'!$C$3:$U$28,9,FALSE),0)+IFERROR(VLOOKUP(A31,'2016'!$C$3:$U$25,9,FALSE),0)+IFERROR(VLOOKUP(A31,'2015'!$C$3:$U$23,9,FALSE),0)+IFERROR(VLOOKUP(A31,'2014'!$C$3:$U$15,9,FALSE),0)+IFERROR(VLOOKUP(A31,'2013'!$C$3:$U$19,9,FALSE),0)+IFERROR(VLOOKUP(A31,'2012'!$C$3:$U$18,9,FALSE),0)+IFERROR(VLOOKUP(A31,'2011'!$C$3:$U$16,9,FALSE),0)+IFERROR(VLOOKUP(A31,'2010'!$C$3:$U$19,9,FALSE),0)+IFERROR(VLOOKUP(A31,'2009'!$C$3:$U$23,9,FALSE),0)</f>
        <v>11</v>
      </c>
      <c r="J31" s="56">
        <f>+IFERROR(VLOOKUP(A31,'2017'!$C$3:$U$28,10,FALSE),0)+IFERROR(VLOOKUP(A31,'2016'!$C$3:$U$25,10,FALSE),0)+IFERROR(VLOOKUP(A31,'2015'!$C$3:$U$23,10,FALSE),0)+IFERROR(VLOOKUP(A31,'2014'!$C$3:$U$15,10,FALSE),0)+IFERROR(VLOOKUP(A31,'2013'!$C$3:$U$19,10,FALSE),0)+IFERROR(VLOOKUP(A31,'2012'!$C$3:$U$18,10,FALSE),0)+IFERROR(VLOOKUP(A31,'2011'!$C$3:$U$16,10,FALSE),0)+IFERROR(VLOOKUP(A31,'2010'!$C$3:$U$19,10,FALSE),0)+IFERROR(VLOOKUP(A31,'2009'!$C$3:$U$23,10,FALSE),0)</f>
        <v>3</v>
      </c>
      <c r="K31" s="56">
        <f>+IFERROR(VLOOKUP(A31,'2017'!$C$3:$U$28,11,FALSE),0)+IFERROR(VLOOKUP(A31,'2016'!$C$3:$U$25,11,FALSE),0)+IFERROR(VLOOKUP(A31,'2015'!$C$3:$U$23,11,FALSE),0)+IFERROR(VLOOKUP(A31,'2014'!$C$3:$U$15,11,FALSE),0)+IFERROR(VLOOKUP(A31,'2013'!$C$3:$U$19,11,FALSE),0)+IFERROR(VLOOKUP(A31,'2012'!$C$3:$U$18,11,FALSE),0)+IFERROR(VLOOKUP(A31,'2011'!$C$3:$U$16,11,FALSE),0)+IFERROR(VLOOKUP(A31,'2010'!$C$3:$U$19,11,FALSE),0)+IFERROR(VLOOKUP(A31,'2009'!$C$3:$U$23,11,FALSE),0)</f>
        <v>27</v>
      </c>
      <c r="L31" s="56">
        <f>+IFERROR(VLOOKUP(A31,'2017'!$C$3:$U$28,12,FALSE),0)+IFERROR(VLOOKUP(A31,'2016'!$C$3:$U$25,12,FALSE),0)+IFERROR(VLOOKUP(A31,'2015'!$C$3:$U$23,12,FALSE),0)+IFERROR(VLOOKUP(A31,'2014'!$C$3:$U$15,12,FALSE),0)+IFERROR(VLOOKUP(A31,'2013'!$C$3:$U$19,12,FALSE),0)+IFERROR(VLOOKUP(A31,'2012'!$C$3:$U$18,12,FALSE),0)+IFERROR(VLOOKUP(A31,'2011'!$C$3:$U$16,12,FALSE),0)+IFERROR(VLOOKUP(A31,'2010'!$C$3:$U$19,12,FALSE),0)+IFERROR(VLOOKUP(A31,'2009'!$C$3:$U$23,12,FALSE),0)</f>
        <v>51</v>
      </c>
      <c r="M31" s="56">
        <f>+IFERROR(VLOOKUP(A31,'2017'!$C$3:$U$28,13,FALSE),0)+IFERROR(VLOOKUP(A31,'2016'!$C$3:$U$25,13,FALSE),0)+IFERROR(VLOOKUP(A31,'2015'!$C$3:$U$23,13,FALSE),0)+IFERROR(VLOOKUP(A31,'2014'!$C$3:$U$15,13,FALSE),0)+IFERROR(VLOOKUP(A31,'2013'!$C$3:$U$19,13,FALSE),0)+IFERROR(VLOOKUP(A31,'2012'!$C$3:$U$18,13,FALSE),0)+IFERROR(VLOOKUP(A31,'2011'!$C$3:$U$16,13,FALSE),0)+IFERROR(VLOOKUP(A31,'2010'!$C$3:$U$19,13,FALSE),0)+IFERROR(VLOOKUP(A31,'2009'!$C$3:$U$23,13,FALSE),0)</f>
        <v>21</v>
      </c>
      <c r="N31" s="40">
        <f t="shared" si="3"/>
        <v>2.4285714285714284</v>
      </c>
      <c r="O31" s="56">
        <f>+IFERROR(VLOOKUP(A31,'2017'!$C$3:$U$28,15,FALSE),0)+IFERROR(VLOOKUP(A31,'2016'!$C$3:$U$25,15,FALSE),0)+IFERROR(VLOOKUP(A31,'2015'!$C$3:$U$23,15,FALSE),0)+IFERROR(VLOOKUP(A31,'2014'!$C$3:$U$15,15,FALSE),0)+IFERROR(VLOOKUP(A31,'2013'!$C$3:$U$19,15,FALSE),0)+IFERROR(VLOOKUP(A31,'2012'!$C$3:$U$18,15,FALSE),0)+IFERROR(VLOOKUP(A31,'2011'!$C$3:$U$16,15,FALSE),0)+IFERROR(VLOOKUP(A31,'2010'!$C$3:$U$19,15,FALSE),0)+IFERROR(VLOOKUP(A31,'2009'!$C$3:$U$23,15,FALSE),0)</f>
        <v>2.4333333333333336</v>
      </c>
      <c r="P31" s="41">
        <f t="shared" si="0"/>
        <v>0.23102201774564574</v>
      </c>
      <c r="Q31" s="41">
        <f t="shared" si="1"/>
        <v>0.41666666666666669</v>
      </c>
      <c r="R31" s="41">
        <f t="shared" si="2"/>
        <v>0.1875</v>
      </c>
      <c r="S31" s="3"/>
    </row>
    <row r="32" spans="1:19" x14ac:dyDescent="0.25">
      <c r="A32" s="11" t="s">
        <v>298</v>
      </c>
      <c r="B32" s="56">
        <f>+IFERROR(VLOOKUP(A32,'2017'!$C$3:$U$28,2,FALSE),0)+IFERROR(VLOOKUP(A32,'2016'!$C$3:$U$25,2,FALSE),0)+IFERROR(VLOOKUP(A32,'2015'!$C$3:$U$23,2,FALSE),0)+IFERROR(VLOOKUP(A32,'2014'!$C$3:$U$15,2,FALSE),0)+IFERROR(VLOOKUP(A32,'2013'!$C$3:$U$19,2,FALSE),0)+IFERROR(VLOOKUP(A32,'2012'!$C$3:$U$18,2,FALSE),0)+IFERROR(VLOOKUP(A32,'2011'!$C$3:$U$16,2,FALSE),0)+IFERROR(VLOOKUP(A32,'2010'!$C$3:$U$19,2,FALSE),0)+IFERROR(VLOOKUP(A32,'2009'!$C$3:$U$23,2,FALSE),0)</f>
        <v>7</v>
      </c>
      <c r="C32" s="56">
        <f>+IFERROR(VLOOKUP(A32,'2017'!$C$3:$U$28,3,FALSE),0)+IFERROR(VLOOKUP(A32,'2016'!$C$3:$U$25,3,FALSE),0)+IFERROR(VLOOKUP(A32,'2015'!$C$3:$U$23,3,FALSE),0)+IFERROR(VLOOKUP(A32,'2014'!$C$3:$U$15,3,FALSE),0)+IFERROR(VLOOKUP(A32,'2013'!$C$3:$U$19,3,FALSE),0)+IFERROR(VLOOKUP(A32,'2012'!$C$3:$U$18,3,FALSE),0)+IFERROR(VLOOKUP(A32,'2011'!$C$3:$U$16,3,FALSE),0)+IFERROR(VLOOKUP(A32,'2010'!$C$3:$U$19,3,FALSE),0)+IFERROR(VLOOKUP(A32,'2009'!$C$3:$U$23,3,FALSE),0)</f>
        <v>0</v>
      </c>
      <c r="D32" s="56">
        <f>+IFERROR(VLOOKUP(A32,'2017'!$C$3:$U$28,4,FALSE),0)+IFERROR(VLOOKUP(A32,'2016'!$C$3:$U$25,4,FALSE),0)+IFERROR(VLOOKUP(A32,'2015'!$C$3:$U$23,4,FALSE),0)+IFERROR(VLOOKUP(A32,'2014'!$C$3:$U$15,4,FALSE),0)+IFERROR(VLOOKUP(A32,'2013'!$C$3:$U$19,4,FALSE),0)+IFERROR(VLOOKUP(A32,'2012'!$C$3:$U$18,4,FALSE),0)+IFERROR(VLOOKUP(A32,'2011'!$C$3:$U$16,4,FALSE),0)+IFERROR(VLOOKUP(A32,'2010'!$C$3:$U$19,4,FALSE),0)+IFERROR(VLOOKUP(A32,'2009'!$C$3:$U$23,4,FALSE),0)</f>
        <v>1</v>
      </c>
      <c r="E32" s="56">
        <f>+IFERROR(VLOOKUP(A32,'2017'!$C$3:$U$28,5,FALSE),0)+IFERROR(VLOOKUP(A32,'2016'!$C$3:$U$25,5,FALSE),0)+IFERROR(VLOOKUP(A32,'2015'!$C$3:$U$23,5,FALSE),0)+IFERROR(VLOOKUP(A32,'2014'!$C$3:$U$15,5,FALSE),0)+IFERROR(VLOOKUP(A32,'2013'!$C$3:$U$19,5,FALSE),0)+IFERROR(VLOOKUP(A32,'2012'!$C$3:$U$18,5,FALSE),0)+IFERROR(VLOOKUP(A32,'2011'!$C$3:$U$16,5,FALSE),0)+IFERROR(VLOOKUP(A32,'2010'!$C$3:$U$19,5,FALSE),0)+IFERROR(VLOOKUP(A32,'2009'!$C$3:$U$23,5,FALSE),0)</f>
        <v>1</v>
      </c>
      <c r="F32" s="56">
        <f>+IFERROR(VLOOKUP(A32,'2017'!$C$3:$U$28,6,FALSE),0)+IFERROR(VLOOKUP(A32,'2016'!$C$3:$U$25,6,FALSE),0)+IFERROR(VLOOKUP(A32,'2015'!$C$3:$U$23,6,FALSE),0)+IFERROR(VLOOKUP(A32,'2014'!$C$3:$U$15,6,FALSE),0)+IFERROR(VLOOKUP(A32,'2013'!$C$3:$U$19,6,FALSE),0)+IFERROR(VLOOKUP(A32,'2012'!$C$3:$U$18,6,FALSE),0)+IFERROR(VLOOKUP(A32,'2011'!$C$3:$U$16,6,FALSE),0)+IFERROR(VLOOKUP(A32,'2010'!$C$3:$U$19,6,FALSE),0)+IFERROR(VLOOKUP(A32,'2009'!$C$3:$U$23,6,FALSE),0)</f>
        <v>0</v>
      </c>
      <c r="G32" s="56">
        <f>+IFERROR(VLOOKUP(A32,'2017'!$C$3:$U$28,7,FALSE),0)+IFERROR(VLOOKUP(A32,'2016'!$C$3:$U$25,7,FALSE),0)+IFERROR(VLOOKUP(A32,'2015'!$C$3:$U$23,7,FALSE),0)+IFERROR(VLOOKUP(A32,'2014'!$C$3:$U$15,7,FALSE),0)+IFERROR(VLOOKUP(A32,'2013'!$C$3:$U$19,7,FALSE),0)+IFERROR(VLOOKUP(A32,'2012'!$C$3:$U$18,7,FALSE),0)+IFERROR(VLOOKUP(A32,'2011'!$C$3:$U$16,7,FALSE),0)+IFERROR(VLOOKUP(A32,'2010'!$C$3:$U$19,7,FALSE),0)+IFERROR(VLOOKUP(A32,'2009'!$C$3:$U$23,7,FALSE),0)</f>
        <v>0</v>
      </c>
      <c r="H32" s="56">
        <f>+IFERROR(VLOOKUP(A32,'2017'!$C$3:$U$28,8,FALSE),0)+IFERROR(VLOOKUP(A32,'2016'!$C$3:$U$25,8,FALSE),0)+IFERROR(VLOOKUP(A32,'2015'!$C$3:$U$23,8,FALSE),0)+IFERROR(VLOOKUP(A32,'2014'!$C$3:$U$15,8,FALSE),0)+IFERROR(VLOOKUP(A32,'2013'!$C$3:$U$19,8,FALSE),0)+IFERROR(VLOOKUP(A32,'2012'!$C$3:$U$18,8,FALSE),0)+IFERROR(VLOOKUP(A32,'2011'!$C$3:$U$16,8,FALSE),0)+IFERROR(VLOOKUP(A32,'2010'!$C$3:$U$19,8,FALSE),0)+IFERROR(VLOOKUP(A32,'2009'!$C$3:$U$23,8,FALSE),0)</f>
        <v>0</v>
      </c>
      <c r="I32" s="56">
        <f>+IFERROR(VLOOKUP(A32,'2017'!$C$3:$U$28,9,FALSE),0)+IFERROR(VLOOKUP(A32,'2016'!$C$3:$U$25,9,FALSE),0)+IFERROR(VLOOKUP(A32,'2015'!$C$3:$U$23,9,FALSE),0)+IFERROR(VLOOKUP(A32,'2014'!$C$3:$U$15,9,FALSE),0)+IFERROR(VLOOKUP(A32,'2013'!$C$3:$U$19,9,FALSE),0)+IFERROR(VLOOKUP(A32,'2012'!$C$3:$U$18,9,FALSE),0)+IFERROR(VLOOKUP(A32,'2011'!$C$3:$U$16,9,FALSE),0)+IFERROR(VLOOKUP(A32,'2010'!$C$3:$U$19,9,FALSE),0)+IFERROR(VLOOKUP(A32,'2009'!$C$3:$U$23,9,FALSE),0)</f>
        <v>1</v>
      </c>
      <c r="J32" s="56">
        <f>+IFERROR(VLOOKUP(A32,'2017'!$C$3:$U$28,10,FALSE),0)+IFERROR(VLOOKUP(A32,'2016'!$C$3:$U$25,10,FALSE),0)+IFERROR(VLOOKUP(A32,'2015'!$C$3:$U$23,10,FALSE),0)+IFERROR(VLOOKUP(A32,'2014'!$C$3:$U$15,10,FALSE),0)+IFERROR(VLOOKUP(A32,'2013'!$C$3:$U$19,10,FALSE),0)+IFERROR(VLOOKUP(A32,'2012'!$C$3:$U$18,10,FALSE),0)+IFERROR(VLOOKUP(A32,'2011'!$C$3:$U$16,10,FALSE),0)+IFERROR(VLOOKUP(A32,'2010'!$C$3:$U$19,10,FALSE),0)+IFERROR(VLOOKUP(A32,'2009'!$C$3:$U$23,10,FALSE),0)</f>
        <v>0</v>
      </c>
      <c r="K32" s="56">
        <f>+IFERROR(VLOOKUP(A32,'2017'!$C$3:$U$28,11,FALSE),0)+IFERROR(VLOOKUP(A32,'2016'!$C$3:$U$25,11,FALSE),0)+IFERROR(VLOOKUP(A32,'2015'!$C$3:$U$23,11,FALSE),0)+IFERROR(VLOOKUP(A32,'2014'!$C$3:$U$15,11,FALSE),0)+IFERROR(VLOOKUP(A32,'2013'!$C$3:$U$19,11,FALSE),0)+IFERROR(VLOOKUP(A32,'2012'!$C$3:$U$18,11,FALSE),0)+IFERROR(VLOOKUP(A32,'2011'!$C$3:$U$16,11,FALSE),0)+IFERROR(VLOOKUP(A32,'2010'!$C$3:$U$19,11,FALSE),0)+IFERROR(VLOOKUP(A32,'2009'!$C$3:$U$23,11,FALSE),0)</f>
        <v>0</v>
      </c>
      <c r="L32" s="56">
        <f>+IFERROR(VLOOKUP(A32,'2017'!$C$3:$U$28,12,FALSE),0)+IFERROR(VLOOKUP(A32,'2016'!$C$3:$U$25,12,FALSE),0)+IFERROR(VLOOKUP(A32,'2015'!$C$3:$U$23,12,FALSE),0)+IFERROR(VLOOKUP(A32,'2014'!$C$3:$U$15,12,FALSE),0)+IFERROR(VLOOKUP(A32,'2013'!$C$3:$U$19,12,FALSE),0)+IFERROR(VLOOKUP(A32,'2012'!$C$3:$U$18,12,FALSE),0)+IFERROR(VLOOKUP(A32,'2011'!$C$3:$U$16,12,FALSE),0)+IFERROR(VLOOKUP(A32,'2010'!$C$3:$U$19,12,FALSE),0)+IFERROR(VLOOKUP(A32,'2009'!$C$3:$U$23,12,FALSE),0)</f>
        <v>2</v>
      </c>
      <c r="M32" s="56">
        <f>+IFERROR(VLOOKUP(A32,'2017'!$C$3:$U$28,13,FALSE),0)+IFERROR(VLOOKUP(A32,'2016'!$C$3:$U$25,13,FALSE),0)+IFERROR(VLOOKUP(A32,'2015'!$C$3:$U$23,13,FALSE),0)+IFERROR(VLOOKUP(A32,'2014'!$C$3:$U$15,13,FALSE),0)+IFERROR(VLOOKUP(A32,'2013'!$C$3:$U$19,13,FALSE),0)+IFERROR(VLOOKUP(A32,'2012'!$C$3:$U$18,13,FALSE),0)+IFERROR(VLOOKUP(A32,'2011'!$C$3:$U$16,13,FALSE),0)+IFERROR(VLOOKUP(A32,'2010'!$C$3:$U$19,13,FALSE),0)+IFERROR(VLOOKUP(A32,'2009'!$C$3:$U$23,13,FALSE),0)</f>
        <v>0</v>
      </c>
      <c r="N32" s="40" t="str">
        <f t="shared" si="3"/>
        <v>N/A</v>
      </c>
      <c r="O32" s="56">
        <f>+IFERROR(VLOOKUP(A32,'2017'!$C$3:$U$28,15,FALSE),0)+IFERROR(VLOOKUP(A32,'2016'!$C$3:$U$25,15,FALSE),0)+IFERROR(VLOOKUP(A32,'2015'!$C$3:$U$23,15,FALSE),0)+IFERROR(VLOOKUP(A32,'2014'!$C$3:$U$15,15,FALSE),0)+IFERROR(VLOOKUP(A32,'2013'!$C$3:$U$19,15,FALSE),0)+IFERROR(VLOOKUP(A32,'2012'!$C$3:$U$18,15,FALSE),0)+IFERROR(VLOOKUP(A32,'2011'!$C$3:$U$16,15,FALSE),0)+IFERROR(VLOOKUP(A32,'2010'!$C$3:$U$19,15,FALSE),0)+IFERROR(VLOOKUP(A32,'2009'!$C$3:$U$23,15,FALSE),0)</f>
        <v>0</v>
      </c>
      <c r="P32" s="41">
        <f t="shared" si="0"/>
        <v>0.14285714285714285</v>
      </c>
      <c r="Q32" s="41">
        <f t="shared" si="1"/>
        <v>0.2857142857142857</v>
      </c>
      <c r="R32" s="41">
        <f t="shared" si="2"/>
        <v>0.14285714285714285</v>
      </c>
      <c r="S32" s="3"/>
    </row>
    <row r="33" spans="1:18" x14ac:dyDescent="0.25">
      <c r="A33" s="11" t="s">
        <v>261</v>
      </c>
      <c r="B33" s="56">
        <f>+IFERROR(VLOOKUP(A33,'2017'!$C$3:$U$28,2,FALSE),0)+IFERROR(VLOOKUP(A33,'2016'!$C$3:$U$25,2,FALSE),0)+IFERROR(VLOOKUP(A33,'2015'!$C$3:$U$23,2,FALSE),0)+IFERROR(VLOOKUP(A33,'2014'!$C$3:$U$15,2,FALSE),0)+IFERROR(VLOOKUP(A33,'2013'!$C$3:$U$19,2,FALSE),0)+IFERROR(VLOOKUP(A33,'2012'!$C$3:$U$18,2,FALSE),0)+IFERROR(VLOOKUP(A33,'2011'!$C$3:$U$16,2,FALSE),0)+IFERROR(VLOOKUP(A33,'2010'!$C$3:$U$19,2,FALSE),0)+IFERROR(VLOOKUP(A33,'2009'!$C$3:$U$23,2,FALSE),0)</f>
        <v>110</v>
      </c>
      <c r="C33" s="56">
        <f>+IFERROR(VLOOKUP(A33,'2017'!$C$3:$U$28,3,FALSE),0)+IFERROR(VLOOKUP(A33,'2016'!$C$3:$U$25,3,FALSE),0)+IFERROR(VLOOKUP(A33,'2015'!$C$3:$U$23,3,FALSE),0)+IFERROR(VLOOKUP(A33,'2014'!$C$3:$U$15,3,FALSE),0)+IFERROR(VLOOKUP(A33,'2013'!$C$3:$U$19,3,FALSE),0)+IFERROR(VLOOKUP(A33,'2012'!$C$3:$U$18,3,FALSE),0)+IFERROR(VLOOKUP(A33,'2011'!$C$3:$U$16,3,FALSE),0)+IFERROR(VLOOKUP(A33,'2010'!$C$3:$U$19,3,FALSE),0)+IFERROR(VLOOKUP(A33,'2009'!$C$3:$U$23,3,FALSE),0)</f>
        <v>28</v>
      </c>
      <c r="D33" s="56">
        <f>+IFERROR(VLOOKUP(A33,'2017'!$C$3:$U$28,4,FALSE),0)+IFERROR(VLOOKUP(A33,'2016'!$C$3:$U$25,4,FALSE),0)+IFERROR(VLOOKUP(A33,'2015'!$C$3:$U$23,4,FALSE),0)+IFERROR(VLOOKUP(A33,'2014'!$C$3:$U$15,4,FALSE),0)+IFERROR(VLOOKUP(A33,'2013'!$C$3:$U$19,4,FALSE),0)+IFERROR(VLOOKUP(A33,'2012'!$C$3:$U$18,4,FALSE),0)+IFERROR(VLOOKUP(A33,'2011'!$C$3:$U$16,4,FALSE),0)+IFERROR(VLOOKUP(A33,'2010'!$C$3:$U$19,4,FALSE),0)+IFERROR(VLOOKUP(A33,'2009'!$C$3:$U$23,4,FALSE),0)</f>
        <v>32</v>
      </c>
      <c r="E33" s="56">
        <f>+IFERROR(VLOOKUP(A33,'2017'!$C$3:$U$28,5,FALSE),0)+IFERROR(VLOOKUP(A33,'2016'!$C$3:$U$25,5,FALSE),0)+IFERROR(VLOOKUP(A33,'2015'!$C$3:$U$23,5,FALSE),0)+IFERROR(VLOOKUP(A33,'2014'!$C$3:$U$15,5,FALSE),0)+IFERROR(VLOOKUP(A33,'2013'!$C$3:$U$19,5,FALSE),0)+IFERROR(VLOOKUP(A33,'2012'!$C$3:$U$18,5,FALSE),0)+IFERROR(VLOOKUP(A33,'2011'!$C$3:$U$16,5,FALSE),0)+IFERROR(VLOOKUP(A33,'2010'!$C$3:$U$19,5,FALSE),0)+IFERROR(VLOOKUP(A33,'2009'!$C$3:$U$23,5,FALSE),0)</f>
        <v>29</v>
      </c>
      <c r="F33" s="56">
        <f>+IFERROR(VLOOKUP(A33,'2017'!$C$3:$U$28,6,FALSE),0)+IFERROR(VLOOKUP(A33,'2016'!$C$3:$U$25,6,FALSE),0)+IFERROR(VLOOKUP(A33,'2015'!$C$3:$U$23,6,FALSE),0)+IFERROR(VLOOKUP(A33,'2014'!$C$3:$U$15,6,FALSE),0)+IFERROR(VLOOKUP(A33,'2013'!$C$3:$U$19,6,FALSE),0)+IFERROR(VLOOKUP(A33,'2012'!$C$3:$U$18,6,FALSE),0)+IFERROR(VLOOKUP(A33,'2011'!$C$3:$U$16,6,FALSE),0)+IFERROR(VLOOKUP(A33,'2010'!$C$3:$U$19,6,FALSE),0)+IFERROR(VLOOKUP(A33,'2009'!$C$3:$U$23,6,FALSE),0)</f>
        <v>3</v>
      </c>
      <c r="G33" s="56">
        <f>+IFERROR(VLOOKUP(A33,'2017'!$C$3:$U$28,7,FALSE),0)+IFERROR(VLOOKUP(A33,'2016'!$C$3:$U$25,7,FALSE),0)+IFERROR(VLOOKUP(A33,'2015'!$C$3:$U$23,7,FALSE),0)+IFERROR(VLOOKUP(A33,'2014'!$C$3:$U$15,7,FALSE),0)+IFERROR(VLOOKUP(A33,'2013'!$C$3:$U$19,7,FALSE),0)+IFERROR(VLOOKUP(A33,'2012'!$C$3:$U$18,7,FALSE),0)+IFERROR(VLOOKUP(A33,'2011'!$C$3:$U$16,7,FALSE),0)+IFERROR(VLOOKUP(A33,'2010'!$C$3:$U$19,7,FALSE),0)+IFERROR(VLOOKUP(A33,'2009'!$C$3:$U$23,7,FALSE),0)</f>
        <v>0</v>
      </c>
      <c r="H33" s="56">
        <f>+IFERROR(VLOOKUP(A33,'2017'!$C$3:$U$28,8,FALSE),0)+IFERROR(VLOOKUP(A33,'2016'!$C$3:$U$25,8,FALSE),0)+IFERROR(VLOOKUP(A33,'2015'!$C$3:$U$23,8,FALSE),0)+IFERROR(VLOOKUP(A33,'2014'!$C$3:$U$15,8,FALSE),0)+IFERROR(VLOOKUP(A33,'2013'!$C$3:$U$19,8,FALSE),0)+IFERROR(VLOOKUP(A33,'2012'!$C$3:$U$18,8,FALSE),0)+IFERROR(VLOOKUP(A33,'2011'!$C$3:$U$16,8,FALSE),0)+IFERROR(VLOOKUP(A33,'2010'!$C$3:$U$19,8,FALSE),0)+IFERROR(VLOOKUP(A33,'2009'!$C$3:$U$23,8,FALSE),0)</f>
        <v>0</v>
      </c>
      <c r="I33" s="56">
        <f>+IFERROR(VLOOKUP(A33,'2017'!$C$3:$U$28,9,FALSE),0)+IFERROR(VLOOKUP(A33,'2016'!$C$3:$U$25,9,FALSE),0)+IFERROR(VLOOKUP(A33,'2015'!$C$3:$U$23,9,FALSE),0)+IFERROR(VLOOKUP(A33,'2014'!$C$3:$U$15,9,FALSE),0)+IFERROR(VLOOKUP(A33,'2013'!$C$3:$U$19,9,FALSE),0)+IFERROR(VLOOKUP(A33,'2012'!$C$3:$U$18,9,FALSE),0)+IFERROR(VLOOKUP(A33,'2011'!$C$3:$U$16,9,FALSE),0)+IFERROR(VLOOKUP(A33,'2010'!$C$3:$U$19,9,FALSE),0)+IFERROR(VLOOKUP(A33,'2009'!$C$3:$U$23,9,FALSE),0)</f>
        <v>15</v>
      </c>
      <c r="J33" s="56">
        <f>+IFERROR(VLOOKUP(A33,'2017'!$C$3:$U$28,10,FALSE),0)+IFERROR(VLOOKUP(A33,'2016'!$C$3:$U$25,10,FALSE),0)+IFERROR(VLOOKUP(A33,'2015'!$C$3:$U$23,10,FALSE),0)+IFERROR(VLOOKUP(A33,'2014'!$C$3:$U$15,10,FALSE),0)+IFERROR(VLOOKUP(A33,'2013'!$C$3:$U$19,10,FALSE),0)+IFERROR(VLOOKUP(A33,'2012'!$C$3:$U$18,10,FALSE),0)+IFERROR(VLOOKUP(A33,'2011'!$C$3:$U$16,10,FALSE),0)+IFERROR(VLOOKUP(A33,'2010'!$C$3:$U$19,10,FALSE),0)+IFERROR(VLOOKUP(A33,'2009'!$C$3:$U$23,10,FALSE),0)</f>
        <v>6</v>
      </c>
      <c r="K33" s="56">
        <f>+IFERROR(VLOOKUP(A33,'2017'!$C$3:$U$28,11,FALSE),0)+IFERROR(VLOOKUP(A33,'2016'!$C$3:$U$25,11,FALSE),0)+IFERROR(VLOOKUP(A33,'2015'!$C$3:$U$23,11,FALSE),0)+IFERROR(VLOOKUP(A33,'2014'!$C$3:$U$15,11,FALSE),0)+IFERROR(VLOOKUP(A33,'2013'!$C$3:$U$19,11,FALSE),0)+IFERROR(VLOOKUP(A33,'2012'!$C$3:$U$18,11,FALSE),0)+IFERROR(VLOOKUP(A33,'2011'!$C$3:$U$16,11,FALSE),0)+IFERROR(VLOOKUP(A33,'2010'!$C$3:$U$19,11,FALSE),0)+IFERROR(VLOOKUP(A33,'2009'!$C$3:$U$23,11,FALSE),0)</f>
        <v>13</v>
      </c>
      <c r="L33" s="56">
        <f>+IFERROR(VLOOKUP(A33,'2017'!$C$3:$U$28,12,FALSE),0)+IFERROR(VLOOKUP(A33,'2016'!$C$3:$U$25,12,FALSE),0)+IFERROR(VLOOKUP(A33,'2015'!$C$3:$U$23,12,FALSE),0)+IFERROR(VLOOKUP(A33,'2014'!$C$3:$U$15,12,FALSE),0)+IFERROR(VLOOKUP(A33,'2013'!$C$3:$U$19,12,FALSE),0)+IFERROR(VLOOKUP(A33,'2012'!$C$3:$U$18,12,FALSE),0)+IFERROR(VLOOKUP(A33,'2011'!$C$3:$U$16,12,FALSE),0)+IFERROR(VLOOKUP(A33,'2010'!$C$3:$U$19,12,FALSE),0)+IFERROR(VLOOKUP(A33,'2009'!$C$3:$U$23,12,FALSE),0)</f>
        <v>24</v>
      </c>
      <c r="M33" s="56">
        <f>+IFERROR(VLOOKUP(A33,'2017'!$C$3:$U$28,13,FALSE),0)+IFERROR(VLOOKUP(A33,'2016'!$C$3:$U$25,13,FALSE),0)+IFERROR(VLOOKUP(A33,'2015'!$C$3:$U$23,13,FALSE),0)+IFERROR(VLOOKUP(A33,'2014'!$C$3:$U$15,13,FALSE),0)+IFERROR(VLOOKUP(A33,'2013'!$C$3:$U$19,13,FALSE),0)+IFERROR(VLOOKUP(A33,'2012'!$C$3:$U$18,13,FALSE),0)+IFERROR(VLOOKUP(A33,'2011'!$C$3:$U$16,13,FALSE),0)+IFERROR(VLOOKUP(A33,'2010'!$C$3:$U$19,13,FALSE),0)+IFERROR(VLOOKUP(A33,'2009'!$C$3:$U$23,13,FALSE),0)</f>
        <v>2</v>
      </c>
      <c r="N33" s="40">
        <f t="shared" si="3"/>
        <v>12</v>
      </c>
      <c r="O33" s="56">
        <f>+IFERROR(VLOOKUP(A33,'2017'!$C$3:$U$28,15,FALSE),0)+IFERROR(VLOOKUP(A33,'2016'!$C$3:$U$25,15,FALSE),0)+IFERROR(VLOOKUP(A33,'2015'!$C$3:$U$23,15,FALSE),0)+IFERROR(VLOOKUP(A33,'2014'!$C$3:$U$15,15,FALSE),0)+IFERROR(VLOOKUP(A33,'2013'!$C$3:$U$19,15,FALSE),0)+IFERROR(VLOOKUP(A33,'2012'!$C$3:$U$18,15,FALSE),0)+IFERROR(VLOOKUP(A33,'2011'!$C$3:$U$16,15,FALSE),0)+IFERROR(VLOOKUP(A33,'2010'!$C$3:$U$19,15,FALSE),0)+IFERROR(VLOOKUP(A33,'2009'!$C$3:$U$23,15,FALSE),0)</f>
        <v>1.5</v>
      </c>
      <c r="P33" s="41">
        <f t="shared" si="0"/>
        <v>0.33617021276595743</v>
      </c>
      <c r="Q33" s="41">
        <f t="shared" si="1"/>
        <v>0.60909090909090913</v>
      </c>
      <c r="R33" s="41">
        <f t="shared" si="2"/>
        <v>0.29090909090909089</v>
      </c>
    </row>
    <row r="34" spans="1:18" x14ac:dyDescent="0.25">
      <c r="A34" s="11" t="s">
        <v>234</v>
      </c>
      <c r="B34" s="56">
        <f>+IFERROR(VLOOKUP(A34,'2017'!$C$3:$U$28,2,FALSE),0)+IFERROR(VLOOKUP(A34,'2016'!$C$3:$U$25,2,FALSE),0)+IFERROR(VLOOKUP(A34,'2015'!$C$3:$U$23,2,FALSE),0)+IFERROR(VLOOKUP(A34,'2014'!$C$3:$U$15,2,FALSE),0)+IFERROR(VLOOKUP(A34,'2013'!$C$3:$U$19,2,FALSE),0)+IFERROR(VLOOKUP(A34,'2012'!$C$3:$U$18,2,FALSE),0)+IFERROR(VLOOKUP(A34,'2011'!$C$3:$U$16,2,FALSE),0)+IFERROR(VLOOKUP(A34,'2010'!$C$3:$U$19,2,FALSE),0)+IFERROR(VLOOKUP(A34,'2009'!$C$3:$U$23,2,FALSE),0)</f>
        <v>2</v>
      </c>
      <c r="C34" s="56">
        <f>+IFERROR(VLOOKUP(A34,'2017'!$C$3:$U$28,3,FALSE),0)+IFERROR(VLOOKUP(A34,'2016'!$C$3:$U$25,3,FALSE),0)+IFERROR(VLOOKUP(A34,'2015'!$C$3:$U$23,3,FALSE),0)+IFERROR(VLOOKUP(A34,'2014'!$C$3:$U$15,3,FALSE),0)+IFERROR(VLOOKUP(A34,'2013'!$C$3:$U$19,3,FALSE),0)+IFERROR(VLOOKUP(A34,'2012'!$C$3:$U$18,3,FALSE),0)+IFERROR(VLOOKUP(A34,'2011'!$C$3:$U$16,3,FALSE),0)+IFERROR(VLOOKUP(A34,'2010'!$C$3:$U$19,3,FALSE),0)+IFERROR(VLOOKUP(A34,'2009'!$C$3:$U$23,3,FALSE),0)</f>
        <v>0</v>
      </c>
      <c r="D34" s="56">
        <f>+IFERROR(VLOOKUP(A34,'2017'!$C$3:$U$28,4,FALSE),0)+IFERROR(VLOOKUP(A34,'2016'!$C$3:$U$25,4,FALSE),0)+IFERROR(VLOOKUP(A34,'2015'!$C$3:$U$23,4,FALSE),0)+IFERROR(VLOOKUP(A34,'2014'!$C$3:$U$15,4,FALSE),0)+IFERROR(VLOOKUP(A34,'2013'!$C$3:$U$19,4,FALSE),0)+IFERROR(VLOOKUP(A34,'2012'!$C$3:$U$18,4,FALSE),0)+IFERROR(VLOOKUP(A34,'2011'!$C$3:$U$16,4,FALSE),0)+IFERROR(VLOOKUP(A34,'2010'!$C$3:$U$19,4,FALSE),0)+IFERROR(VLOOKUP(A34,'2009'!$C$3:$U$23,4,FALSE),0)</f>
        <v>1</v>
      </c>
      <c r="E34" s="56">
        <f>+IFERROR(VLOOKUP(A34,'2017'!$C$3:$U$28,5,FALSE),0)+IFERROR(VLOOKUP(A34,'2016'!$C$3:$U$25,5,FALSE),0)+IFERROR(VLOOKUP(A34,'2015'!$C$3:$U$23,5,FALSE),0)+IFERROR(VLOOKUP(A34,'2014'!$C$3:$U$15,5,FALSE),0)+IFERROR(VLOOKUP(A34,'2013'!$C$3:$U$19,5,FALSE),0)+IFERROR(VLOOKUP(A34,'2012'!$C$3:$U$18,5,FALSE),0)+IFERROR(VLOOKUP(A34,'2011'!$C$3:$U$16,5,FALSE),0)+IFERROR(VLOOKUP(A34,'2010'!$C$3:$U$19,5,FALSE),0)+IFERROR(VLOOKUP(A34,'2009'!$C$3:$U$23,5,FALSE),0)</f>
        <v>1</v>
      </c>
      <c r="F34" s="56">
        <f>+IFERROR(VLOOKUP(A34,'2017'!$C$3:$U$28,6,FALSE),0)+IFERROR(VLOOKUP(A34,'2016'!$C$3:$U$25,6,FALSE),0)+IFERROR(VLOOKUP(A34,'2015'!$C$3:$U$23,6,FALSE),0)+IFERROR(VLOOKUP(A34,'2014'!$C$3:$U$15,6,FALSE),0)+IFERROR(VLOOKUP(A34,'2013'!$C$3:$U$19,6,FALSE),0)+IFERROR(VLOOKUP(A34,'2012'!$C$3:$U$18,6,FALSE),0)+IFERROR(VLOOKUP(A34,'2011'!$C$3:$U$16,6,FALSE),0)+IFERROR(VLOOKUP(A34,'2010'!$C$3:$U$19,6,FALSE),0)+IFERROR(VLOOKUP(A34,'2009'!$C$3:$U$23,6,FALSE),0)</f>
        <v>0</v>
      </c>
      <c r="G34" s="56">
        <f>+IFERROR(VLOOKUP(A34,'2017'!$C$3:$U$28,7,FALSE),0)+IFERROR(VLOOKUP(A34,'2016'!$C$3:$U$25,7,FALSE),0)+IFERROR(VLOOKUP(A34,'2015'!$C$3:$U$23,7,FALSE),0)+IFERROR(VLOOKUP(A34,'2014'!$C$3:$U$15,7,FALSE),0)+IFERROR(VLOOKUP(A34,'2013'!$C$3:$U$19,7,FALSE),0)+IFERROR(VLOOKUP(A34,'2012'!$C$3:$U$18,7,FALSE),0)+IFERROR(VLOOKUP(A34,'2011'!$C$3:$U$16,7,FALSE),0)+IFERROR(VLOOKUP(A34,'2010'!$C$3:$U$19,7,FALSE),0)+IFERROR(VLOOKUP(A34,'2009'!$C$3:$U$23,7,FALSE),0)</f>
        <v>0</v>
      </c>
      <c r="H34" s="56">
        <f>+IFERROR(VLOOKUP(A34,'2017'!$C$3:$U$28,8,FALSE),0)+IFERROR(VLOOKUP(A34,'2016'!$C$3:$U$25,8,FALSE),0)+IFERROR(VLOOKUP(A34,'2015'!$C$3:$U$23,8,FALSE),0)+IFERROR(VLOOKUP(A34,'2014'!$C$3:$U$15,8,FALSE),0)+IFERROR(VLOOKUP(A34,'2013'!$C$3:$U$19,8,FALSE),0)+IFERROR(VLOOKUP(A34,'2012'!$C$3:$U$18,8,FALSE),0)+IFERROR(VLOOKUP(A34,'2011'!$C$3:$U$16,8,FALSE),0)+IFERROR(VLOOKUP(A34,'2010'!$C$3:$U$19,8,FALSE),0)+IFERROR(VLOOKUP(A34,'2009'!$C$3:$U$23,8,FALSE),0)</f>
        <v>0</v>
      </c>
      <c r="I34" s="56">
        <f>+IFERROR(VLOOKUP(A34,'2017'!$C$3:$U$28,9,FALSE),0)+IFERROR(VLOOKUP(A34,'2016'!$C$3:$U$25,9,FALSE),0)+IFERROR(VLOOKUP(A34,'2015'!$C$3:$U$23,9,FALSE),0)+IFERROR(VLOOKUP(A34,'2014'!$C$3:$U$15,9,FALSE),0)+IFERROR(VLOOKUP(A34,'2013'!$C$3:$U$19,9,FALSE),0)+IFERROR(VLOOKUP(A34,'2012'!$C$3:$U$18,9,FALSE),0)+IFERROR(VLOOKUP(A34,'2011'!$C$3:$U$16,9,FALSE),0)+IFERROR(VLOOKUP(A34,'2010'!$C$3:$U$19,9,FALSE),0)+IFERROR(VLOOKUP(A34,'2009'!$C$3:$U$23,9,FALSE),0)</f>
        <v>0</v>
      </c>
      <c r="J34" s="56">
        <f>+IFERROR(VLOOKUP(A34,'2017'!$C$3:$U$28,10,FALSE),0)+IFERROR(VLOOKUP(A34,'2016'!$C$3:$U$25,10,FALSE),0)+IFERROR(VLOOKUP(A34,'2015'!$C$3:$U$23,10,FALSE),0)+IFERROR(VLOOKUP(A34,'2014'!$C$3:$U$15,10,FALSE),0)+IFERROR(VLOOKUP(A34,'2013'!$C$3:$U$19,10,FALSE),0)+IFERROR(VLOOKUP(A34,'2012'!$C$3:$U$18,10,FALSE),0)+IFERROR(VLOOKUP(A34,'2011'!$C$3:$U$16,10,FALSE),0)+IFERROR(VLOOKUP(A34,'2010'!$C$3:$U$19,10,FALSE),0)+IFERROR(VLOOKUP(A34,'2009'!$C$3:$U$23,10,FALSE),0)</f>
        <v>0</v>
      </c>
      <c r="K34" s="56">
        <f>+IFERROR(VLOOKUP(A34,'2017'!$C$3:$U$28,11,FALSE),0)+IFERROR(VLOOKUP(A34,'2016'!$C$3:$U$25,11,FALSE),0)+IFERROR(VLOOKUP(A34,'2015'!$C$3:$U$23,11,FALSE),0)+IFERROR(VLOOKUP(A34,'2014'!$C$3:$U$15,11,FALSE),0)+IFERROR(VLOOKUP(A34,'2013'!$C$3:$U$19,11,FALSE),0)+IFERROR(VLOOKUP(A34,'2012'!$C$3:$U$18,11,FALSE),0)+IFERROR(VLOOKUP(A34,'2011'!$C$3:$U$16,11,FALSE),0)+IFERROR(VLOOKUP(A34,'2010'!$C$3:$U$19,11,FALSE),0)+IFERROR(VLOOKUP(A34,'2009'!$C$3:$U$23,11,FALSE),0)</f>
        <v>0</v>
      </c>
      <c r="L34" s="56">
        <f>+IFERROR(VLOOKUP(A34,'2017'!$C$3:$U$28,12,FALSE),0)+IFERROR(VLOOKUP(A34,'2016'!$C$3:$U$25,12,FALSE),0)+IFERROR(VLOOKUP(A34,'2015'!$C$3:$U$23,12,FALSE),0)+IFERROR(VLOOKUP(A34,'2014'!$C$3:$U$15,12,FALSE),0)+IFERROR(VLOOKUP(A34,'2013'!$C$3:$U$19,12,FALSE),0)+IFERROR(VLOOKUP(A34,'2012'!$C$3:$U$18,12,FALSE),0)+IFERROR(VLOOKUP(A34,'2011'!$C$3:$U$16,12,FALSE),0)+IFERROR(VLOOKUP(A34,'2010'!$C$3:$U$19,12,FALSE),0)+IFERROR(VLOOKUP(A34,'2009'!$C$3:$U$23,12,FALSE),0)</f>
        <v>1</v>
      </c>
      <c r="M34" s="56">
        <f>+IFERROR(VLOOKUP(A34,'2017'!$C$3:$U$28,13,FALSE),0)+IFERROR(VLOOKUP(A34,'2016'!$C$3:$U$25,13,FALSE),0)+IFERROR(VLOOKUP(A34,'2015'!$C$3:$U$23,13,FALSE),0)+IFERROR(VLOOKUP(A34,'2014'!$C$3:$U$15,13,FALSE),0)+IFERROR(VLOOKUP(A34,'2013'!$C$3:$U$19,13,FALSE),0)+IFERROR(VLOOKUP(A34,'2012'!$C$3:$U$18,13,FALSE),0)+IFERROR(VLOOKUP(A34,'2011'!$C$3:$U$16,13,FALSE),0)+IFERROR(VLOOKUP(A34,'2010'!$C$3:$U$19,13,FALSE),0)+IFERROR(VLOOKUP(A34,'2009'!$C$3:$U$23,13,FALSE),0)</f>
        <v>0</v>
      </c>
      <c r="N34" s="40" t="str">
        <f t="shared" si="3"/>
        <v>N/A</v>
      </c>
      <c r="O34" s="56">
        <f>+IFERROR(VLOOKUP(A34,'2017'!$C$3:$U$28,15,FALSE),0)+IFERROR(VLOOKUP(A34,'2016'!$C$3:$U$25,15,FALSE),0)+IFERROR(VLOOKUP(A34,'2015'!$C$3:$U$23,15,FALSE),0)+IFERROR(VLOOKUP(A34,'2014'!$C$3:$U$15,15,FALSE),0)+IFERROR(VLOOKUP(A34,'2013'!$C$3:$U$19,15,FALSE),0)+IFERROR(VLOOKUP(A34,'2012'!$C$3:$U$18,15,FALSE),0)+IFERROR(VLOOKUP(A34,'2011'!$C$3:$U$16,15,FALSE),0)+IFERROR(VLOOKUP(A34,'2010'!$C$3:$U$19,15,FALSE),0)+IFERROR(VLOOKUP(A34,'2009'!$C$3:$U$23,15,FALSE),0)</f>
        <v>0</v>
      </c>
      <c r="P34" s="41">
        <f t="shared" si="0"/>
        <v>0.5</v>
      </c>
      <c r="Q34" s="41">
        <f t="shared" si="1"/>
        <v>1</v>
      </c>
      <c r="R34" s="41">
        <f t="shared" si="2"/>
        <v>0.5</v>
      </c>
    </row>
    <row r="35" spans="1:18" x14ac:dyDescent="0.25">
      <c r="A35" s="11" t="s">
        <v>265</v>
      </c>
      <c r="B35" s="56">
        <f>+IFERROR(VLOOKUP(A35,'2017'!$C$3:$U$28,2,FALSE),0)+IFERROR(VLOOKUP(A35,'2016'!$C$3:$U$25,2,FALSE),0)+IFERROR(VLOOKUP(A35,'2015'!$C$3:$U$23,2,FALSE),0)+IFERROR(VLOOKUP(A35,'2014'!$C$3:$U$15,2,FALSE),0)+IFERROR(VLOOKUP(A35,'2013'!$C$3:$U$19,2,FALSE),0)+IFERROR(VLOOKUP(A35,'2012'!$C$3:$U$18,2,FALSE),0)+IFERROR(VLOOKUP(A35,'2011'!$C$3:$U$16,2,FALSE),0)+IFERROR(VLOOKUP(A35,'2010'!$C$3:$U$19,2,FALSE),0)+IFERROR(VLOOKUP(A35,'2009'!$C$3:$U$23,2,FALSE),0)</f>
        <v>20</v>
      </c>
      <c r="C35" s="56">
        <f>+IFERROR(VLOOKUP(A35,'2017'!$C$3:$U$28,3,FALSE),0)+IFERROR(VLOOKUP(A35,'2016'!$C$3:$U$25,3,FALSE),0)+IFERROR(VLOOKUP(A35,'2015'!$C$3:$U$23,3,FALSE),0)+IFERROR(VLOOKUP(A35,'2014'!$C$3:$U$15,3,FALSE),0)+IFERROR(VLOOKUP(A35,'2013'!$C$3:$U$19,3,FALSE),0)+IFERROR(VLOOKUP(A35,'2012'!$C$3:$U$18,3,FALSE),0)+IFERROR(VLOOKUP(A35,'2011'!$C$3:$U$16,3,FALSE),0)+IFERROR(VLOOKUP(A35,'2010'!$C$3:$U$19,3,FALSE),0)+IFERROR(VLOOKUP(A35,'2009'!$C$3:$U$23,3,FALSE),0)</f>
        <v>5</v>
      </c>
      <c r="D35" s="56">
        <f>+IFERROR(VLOOKUP(A35,'2017'!$C$3:$U$28,4,FALSE),0)+IFERROR(VLOOKUP(A35,'2016'!$C$3:$U$25,4,FALSE),0)+IFERROR(VLOOKUP(A35,'2015'!$C$3:$U$23,4,FALSE),0)+IFERROR(VLOOKUP(A35,'2014'!$C$3:$U$15,4,FALSE),0)+IFERROR(VLOOKUP(A35,'2013'!$C$3:$U$19,4,FALSE),0)+IFERROR(VLOOKUP(A35,'2012'!$C$3:$U$18,4,FALSE),0)+IFERROR(VLOOKUP(A35,'2011'!$C$3:$U$16,4,FALSE),0)+IFERROR(VLOOKUP(A35,'2010'!$C$3:$U$19,4,FALSE),0)+IFERROR(VLOOKUP(A35,'2009'!$C$3:$U$23,4,FALSE),0)</f>
        <v>7</v>
      </c>
      <c r="E35" s="56">
        <f>+IFERROR(VLOOKUP(A35,'2017'!$C$3:$U$28,5,FALSE),0)+IFERROR(VLOOKUP(A35,'2016'!$C$3:$U$25,5,FALSE),0)+IFERROR(VLOOKUP(A35,'2015'!$C$3:$U$23,5,FALSE),0)+IFERROR(VLOOKUP(A35,'2014'!$C$3:$U$15,5,FALSE),0)+IFERROR(VLOOKUP(A35,'2013'!$C$3:$U$19,5,FALSE),0)+IFERROR(VLOOKUP(A35,'2012'!$C$3:$U$18,5,FALSE),0)+IFERROR(VLOOKUP(A35,'2011'!$C$3:$U$16,5,FALSE),0)+IFERROR(VLOOKUP(A35,'2010'!$C$3:$U$19,5,FALSE),0)+IFERROR(VLOOKUP(A35,'2009'!$C$3:$U$23,5,FALSE),0)</f>
        <v>6</v>
      </c>
      <c r="F35" s="56">
        <f>+IFERROR(VLOOKUP(A35,'2017'!$C$3:$U$28,6,FALSE),0)+IFERROR(VLOOKUP(A35,'2016'!$C$3:$U$25,6,FALSE),0)+IFERROR(VLOOKUP(A35,'2015'!$C$3:$U$23,6,FALSE),0)+IFERROR(VLOOKUP(A35,'2014'!$C$3:$U$15,6,FALSE),0)+IFERROR(VLOOKUP(A35,'2013'!$C$3:$U$19,6,FALSE),0)+IFERROR(VLOOKUP(A35,'2012'!$C$3:$U$18,6,FALSE),0)+IFERROR(VLOOKUP(A35,'2011'!$C$3:$U$16,6,FALSE),0)+IFERROR(VLOOKUP(A35,'2010'!$C$3:$U$19,6,FALSE),0)+IFERROR(VLOOKUP(A35,'2009'!$C$3:$U$23,6,FALSE),0)</f>
        <v>1</v>
      </c>
      <c r="G35" s="56">
        <f>+IFERROR(VLOOKUP(A35,'2017'!$C$3:$U$28,7,FALSE),0)+IFERROR(VLOOKUP(A35,'2016'!$C$3:$U$25,7,FALSE),0)+IFERROR(VLOOKUP(A35,'2015'!$C$3:$U$23,7,FALSE),0)+IFERROR(VLOOKUP(A35,'2014'!$C$3:$U$15,7,FALSE),0)+IFERROR(VLOOKUP(A35,'2013'!$C$3:$U$19,7,FALSE),0)+IFERROR(VLOOKUP(A35,'2012'!$C$3:$U$18,7,FALSE),0)+IFERROR(VLOOKUP(A35,'2011'!$C$3:$U$16,7,FALSE),0)+IFERROR(VLOOKUP(A35,'2010'!$C$3:$U$19,7,FALSE),0)+IFERROR(VLOOKUP(A35,'2009'!$C$3:$U$23,7,FALSE),0)</f>
        <v>0</v>
      </c>
      <c r="H35" s="56">
        <f>+IFERROR(VLOOKUP(A35,'2017'!$C$3:$U$28,8,FALSE),0)+IFERROR(VLOOKUP(A35,'2016'!$C$3:$U$25,8,FALSE),0)+IFERROR(VLOOKUP(A35,'2015'!$C$3:$U$23,8,FALSE),0)+IFERROR(VLOOKUP(A35,'2014'!$C$3:$U$15,8,FALSE),0)+IFERROR(VLOOKUP(A35,'2013'!$C$3:$U$19,8,FALSE),0)+IFERROR(VLOOKUP(A35,'2012'!$C$3:$U$18,8,FALSE),0)+IFERROR(VLOOKUP(A35,'2011'!$C$3:$U$16,8,FALSE),0)+IFERROR(VLOOKUP(A35,'2010'!$C$3:$U$19,8,FALSE),0)+IFERROR(VLOOKUP(A35,'2009'!$C$3:$U$23,8,FALSE),0)</f>
        <v>0</v>
      </c>
      <c r="I35" s="56">
        <f>+IFERROR(VLOOKUP(A35,'2017'!$C$3:$U$28,9,FALSE),0)+IFERROR(VLOOKUP(A35,'2016'!$C$3:$U$25,9,FALSE),0)+IFERROR(VLOOKUP(A35,'2015'!$C$3:$U$23,9,FALSE),0)+IFERROR(VLOOKUP(A35,'2014'!$C$3:$U$15,9,FALSE),0)+IFERROR(VLOOKUP(A35,'2013'!$C$3:$U$19,9,FALSE),0)+IFERROR(VLOOKUP(A35,'2012'!$C$3:$U$18,9,FALSE),0)+IFERROR(VLOOKUP(A35,'2011'!$C$3:$U$16,9,FALSE),0)+IFERROR(VLOOKUP(A35,'2010'!$C$3:$U$19,9,FALSE),0)+IFERROR(VLOOKUP(A35,'2009'!$C$3:$U$23,9,FALSE),0)</f>
        <v>4</v>
      </c>
      <c r="J35" s="56">
        <f>+IFERROR(VLOOKUP(A35,'2017'!$C$3:$U$28,10,FALSE),0)+IFERROR(VLOOKUP(A35,'2016'!$C$3:$U$25,10,FALSE),0)+IFERROR(VLOOKUP(A35,'2015'!$C$3:$U$23,10,FALSE),0)+IFERROR(VLOOKUP(A35,'2014'!$C$3:$U$15,10,FALSE),0)+IFERROR(VLOOKUP(A35,'2013'!$C$3:$U$19,10,FALSE),0)+IFERROR(VLOOKUP(A35,'2012'!$C$3:$U$18,10,FALSE),0)+IFERROR(VLOOKUP(A35,'2011'!$C$3:$U$16,10,FALSE),0)+IFERROR(VLOOKUP(A35,'2010'!$C$3:$U$19,10,FALSE),0)+IFERROR(VLOOKUP(A35,'2009'!$C$3:$U$23,10,FALSE),0)</f>
        <v>0</v>
      </c>
      <c r="K35" s="56">
        <f>+IFERROR(VLOOKUP(A35,'2017'!$C$3:$U$28,11,FALSE),0)+IFERROR(VLOOKUP(A35,'2016'!$C$3:$U$25,11,FALSE),0)+IFERROR(VLOOKUP(A35,'2015'!$C$3:$U$23,11,FALSE),0)+IFERROR(VLOOKUP(A35,'2014'!$C$3:$U$15,11,FALSE),0)+IFERROR(VLOOKUP(A35,'2013'!$C$3:$U$19,11,FALSE),0)+IFERROR(VLOOKUP(A35,'2012'!$C$3:$U$18,11,FALSE),0)+IFERROR(VLOOKUP(A35,'2011'!$C$3:$U$16,11,FALSE),0)+IFERROR(VLOOKUP(A35,'2010'!$C$3:$U$19,11,FALSE),0)+IFERROR(VLOOKUP(A35,'2009'!$C$3:$U$23,11,FALSE),0)</f>
        <v>1</v>
      </c>
      <c r="L35" s="56">
        <f>+IFERROR(VLOOKUP(A35,'2017'!$C$3:$U$28,12,FALSE),0)+IFERROR(VLOOKUP(A35,'2016'!$C$3:$U$25,12,FALSE),0)+IFERROR(VLOOKUP(A35,'2015'!$C$3:$U$23,12,FALSE),0)+IFERROR(VLOOKUP(A35,'2014'!$C$3:$U$15,12,FALSE),0)+IFERROR(VLOOKUP(A35,'2013'!$C$3:$U$19,12,FALSE),0)+IFERROR(VLOOKUP(A35,'2012'!$C$3:$U$18,12,FALSE),0)+IFERROR(VLOOKUP(A35,'2011'!$C$3:$U$16,12,FALSE),0)+IFERROR(VLOOKUP(A35,'2010'!$C$3:$U$19,12,FALSE),0)+IFERROR(VLOOKUP(A35,'2009'!$C$3:$U$23,12,FALSE),0)</f>
        <v>5</v>
      </c>
      <c r="M35" s="56">
        <f>+IFERROR(VLOOKUP(A35,'2017'!$C$3:$U$28,13,FALSE),0)+IFERROR(VLOOKUP(A35,'2016'!$C$3:$U$25,13,FALSE),0)+IFERROR(VLOOKUP(A35,'2015'!$C$3:$U$23,13,FALSE),0)+IFERROR(VLOOKUP(A35,'2014'!$C$3:$U$15,13,FALSE),0)+IFERROR(VLOOKUP(A35,'2013'!$C$3:$U$19,13,FALSE),0)+IFERROR(VLOOKUP(A35,'2012'!$C$3:$U$18,13,FALSE),0)+IFERROR(VLOOKUP(A35,'2011'!$C$3:$U$16,13,FALSE),0)+IFERROR(VLOOKUP(A35,'2010'!$C$3:$U$19,13,FALSE),0)+IFERROR(VLOOKUP(A35,'2009'!$C$3:$U$23,13,FALSE),0)</f>
        <v>0</v>
      </c>
      <c r="N35" s="40" t="str">
        <f t="shared" si="3"/>
        <v>N/A</v>
      </c>
      <c r="O35" s="56">
        <f>+IFERROR(VLOOKUP(A35,'2017'!$C$3:$U$28,15,FALSE),0)+IFERROR(VLOOKUP(A35,'2016'!$C$3:$U$25,15,FALSE),0)+IFERROR(VLOOKUP(A35,'2015'!$C$3:$U$23,15,FALSE),0)+IFERROR(VLOOKUP(A35,'2014'!$C$3:$U$15,15,FALSE),0)+IFERROR(VLOOKUP(A35,'2013'!$C$3:$U$19,15,FALSE),0)+IFERROR(VLOOKUP(A35,'2012'!$C$3:$U$18,15,FALSE),0)+IFERROR(VLOOKUP(A35,'2011'!$C$3:$U$16,15,FALSE),0)+IFERROR(VLOOKUP(A35,'2010'!$C$3:$U$19,15,FALSE),0)+IFERROR(VLOOKUP(A35,'2009'!$C$3:$U$23,15,FALSE),0)</f>
        <v>0</v>
      </c>
      <c r="P35" s="41">
        <f t="shared" si="0"/>
        <v>0.35</v>
      </c>
      <c r="Q35" s="41">
        <f t="shared" si="1"/>
        <v>0.75</v>
      </c>
      <c r="R35" s="41">
        <f t="shared" si="2"/>
        <v>0.35</v>
      </c>
    </row>
    <row r="36" spans="1:18" x14ac:dyDescent="0.25">
      <c r="A36" s="11" t="s">
        <v>267</v>
      </c>
      <c r="B36" s="56">
        <f>+IFERROR(VLOOKUP(A36,'2017'!$C$3:$U$28,2,FALSE),0)+IFERROR(VLOOKUP(A36,'2016'!$C$3:$U$25,2,FALSE),0)+IFERROR(VLOOKUP(A36,'2015'!$C$3:$U$23,2,FALSE),0)+IFERROR(VLOOKUP(A36,'2014'!$C$3:$U$15,2,FALSE),0)+IFERROR(VLOOKUP(A36,'2013'!$C$3:$U$19,2,FALSE),0)+IFERROR(VLOOKUP(A36,'2012'!$C$3:$U$18,2,FALSE),0)+IFERROR(VLOOKUP(A36,'2011'!$C$3:$U$16,2,FALSE),0)+IFERROR(VLOOKUP(A36,'2010'!$C$3:$U$19,2,FALSE),0)+IFERROR(VLOOKUP(A36,'2009'!$C$3:$U$23,2,FALSE),0)</f>
        <v>98</v>
      </c>
      <c r="C36" s="56">
        <f>+IFERROR(VLOOKUP(A36,'2017'!$C$3:$U$28,3,FALSE),0)+IFERROR(VLOOKUP(A36,'2016'!$C$3:$U$25,3,FALSE),0)+IFERROR(VLOOKUP(A36,'2015'!$C$3:$U$23,3,FALSE),0)+IFERROR(VLOOKUP(A36,'2014'!$C$3:$U$15,3,FALSE),0)+IFERROR(VLOOKUP(A36,'2013'!$C$3:$U$19,3,FALSE),0)+IFERROR(VLOOKUP(A36,'2012'!$C$3:$U$18,3,FALSE),0)+IFERROR(VLOOKUP(A36,'2011'!$C$3:$U$16,3,FALSE),0)+IFERROR(VLOOKUP(A36,'2010'!$C$3:$U$19,3,FALSE),0)+IFERROR(VLOOKUP(A36,'2009'!$C$3:$U$23,3,FALSE),0)</f>
        <v>14</v>
      </c>
      <c r="D36" s="56">
        <f>+IFERROR(VLOOKUP(A36,'2017'!$C$3:$U$28,4,FALSE),0)+IFERROR(VLOOKUP(A36,'2016'!$C$3:$U$25,4,FALSE),0)+IFERROR(VLOOKUP(A36,'2015'!$C$3:$U$23,4,FALSE),0)+IFERROR(VLOOKUP(A36,'2014'!$C$3:$U$15,4,FALSE),0)+IFERROR(VLOOKUP(A36,'2013'!$C$3:$U$19,4,FALSE),0)+IFERROR(VLOOKUP(A36,'2012'!$C$3:$U$18,4,FALSE),0)+IFERROR(VLOOKUP(A36,'2011'!$C$3:$U$16,4,FALSE),0)+IFERROR(VLOOKUP(A36,'2010'!$C$3:$U$19,4,FALSE),0)+IFERROR(VLOOKUP(A36,'2009'!$C$3:$U$23,4,FALSE),0)</f>
        <v>16</v>
      </c>
      <c r="E36" s="56">
        <f>+IFERROR(VLOOKUP(A36,'2017'!$C$3:$U$28,5,FALSE),0)+IFERROR(VLOOKUP(A36,'2016'!$C$3:$U$25,5,FALSE),0)+IFERROR(VLOOKUP(A36,'2015'!$C$3:$U$23,5,FALSE),0)+IFERROR(VLOOKUP(A36,'2014'!$C$3:$U$15,5,FALSE),0)+IFERROR(VLOOKUP(A36,'2013'!$C$3:$U$19,5,FALSE),0)+IFERROR(VLOOKUP(A36,'2012'!$C$3:$U$18,5,FALSE),0)+IFERROR(VLOOKUP(A36,'2011'!$C$3:$U$16,5,FALSE),0)+IFERROR(VLOOKUP(A36,'2010'!$C$3:$U$19,5,FALSE),0)+IFERROR(VLOOKUP(A36,'2009'!$C$3:$U$23,5,FALSE),0)</f>
        <v>15</v>
      </c>
      <c r="F36" s="56">
        <f>+IFERROR(VLOOKUP(A36,'2017'!$C$3:$U$28,6,FALSE),0)+IFERROR(VLOOKUP(A36,'2016'!$C$3:$U$25,6,FALSE),0)+IFERROR(VLOOKUP(A36,'2015'!$C$3:$U$23,6,FALSE),0)+IFERROR(VLOOKUP(A36,'2014'!$C$3:$U$15,6,FALSE),0)+IFERROR(VLOOKUP(A36,'2013'!$C$3:$U$19,6,FALSE),0)+IFERROR(VLOOKUP(A36,'2012'!$C$3:$U$18,6,FALSE),0)+IFERROR(VLOOKUP(A36,'2011'!$C$3:$U$16,6,FALSE),0)+IFERROR(VLOOKUP(A36,'2010'!$C$3:$U$19,6,FALSE),0)+IFERROR(VLOOKUP(A36,'2009'!$C$3:$U$23,6,FALSE),0)</f>
        <v>1</v>
      </c>
      <c r="G36" s="56">
        <f>+IFERROR(VLOOKUP(A36,'2017'!$C$3:$U$28,7,FALSE),0)+IFERROR(VLOOKUP(A36,'2016'!$C$3:$U$25,7,FALSE),0)+IFERROR(VLOOKUP(A36,'2015'!$C$3:$U$23,7,FALSE),0)+IFERROR(VLOOKUP(A36,'2014'!$C$3:$U$15,7,FALSE),0)+IFERROR(VLOOKUP(A36,'2013'!$C$3:$U$19,7,FALSE),0)+IFERROR(VLOOKUP(A36,'2012'!$C$3:$U$18,7,FALSE),0)+IFERROR(VLOOKUP(A36,'2011'!$C$3:$U$16,7,FALSE),0)+IFERROR(VLOOKUP(A36,'2010'!$C$3:$U$19,7,FALSE),0)+IFERROR(VLOOKUP(A36,'2009'!$C$3:$U$23,7,FALSE),0)</f>
        <v>0</v>
      </c>
      <c r="H36" s="56">
        <f>+IFERROR(VLOOKUP(A36,'2017'!$C$3:$U$28,8,FALSE),0)+IFERROR(VLOOKUP(A36,'2016'!$C$3:$U$25,8,FALSE),0)+IFERROR(VLOOKUP(A36,'2015'!$C$3:$U$23,8,FALSE),0)+IFERROR(VLOOKUP(A36,'2014'!$C$3:$U$15,8,FALSE),0)+IFERROR(VLOOKUP(A36,'2013'!$C$3:$U$19,8,FALSE),0)+IFERROR(VLOOKUP(A36,'2012'!$C$3:$U$18,8,FALSE),0)+IFERROR(VLOOKUP(A36,'2011'!$C$3:$U$16,8,FALSE),0)+IFERROR(VLOOKUP(A36,'2010'!$C$3:$U$19,8,FALSE),0)+IFERROR(VLOOKUP(A36,'2009'!$C$3:$U$23,8,FALSE),0)</f>
        <v>0</v>
      </c>
      <c r="I36" s="56">
        <f>+IFERROR(VLOOKUP(A36,'2017'!$C$3:$U$28,9,FALSE),0)+IFERROR(VLOOKUP(A36,'2016'!$C$3:$U$25,9,FALSE),0)+IFERROR(VLOOKUP(A36,'2015'!$C$3:$U$23,9,FALSE),0)+IFERROR(VLOOKUP(A36,'2014'!$C$3:$U$15,9,FALSE),0)+IFERROR(VLOOKUP(A36,'2013'!$C$3:$U$19,9,FALSE),0)+IFERROR(VLOOKUP(A36,'2012'!$C$3:$U$18,9,FALSE),0)+IFERROR(VLOOKUP(A36,'2011'!$C$3:$U$16,9,FALSE),0)+IFERROR(VLOOKUP(A36,'2010'!$C$3:$U$19,9,FALSE),0)+IFERROR(VLOOKUP(A36,'2009'!$C$3:$U$23,9,FALSE),0)</f>
        <v>8</v>
      </c>
      <c r="J36" s="56">
        <f>+IFERROR(VLOOKUP(A36,'2017'!$C$3:$U$28,10,FALSE),0)+IFERROR(VLOOKUP(A36,'2016'!$C$3:$U$25,10,FALSE),0)+IFERROR(VLOOKUP(A36,'2015'!$C$3:$U$23,10,FALSE),0)+IFERROR(VLOOKUP(A36,'2014'!$C$3:$U$15,10,FALSE),0)+IFERROR(VLOOKUP(A36,'2013'!$C$3:$U$19,10,FALSE),0)+IFERROR(VLOOKUP(A36,'2012'!$C$3:$U$18,10,FALSE),0)+IFERROR(VLOOKUP(A36,'2011'!$C$3:$U$16,10,FALSE),0)+IFERROR(VLOOKUP(A36,'2010'!$C$3:$U$19,10,FALSE),0)+IFERROR(VLOOKUP(A36,'2009'!$C$3:$U$23,10,FALSE),0)</f>
        <v>5</v>
      </c>
      <c r="K36" s="56">
        <f>+IFERROR(VLOOKUP(A36,'2017'!$C$3:$U$28,11,FALSE),0)+IFERROR(VLOOKUP(A36,'2016'!$C$3:$U$25,11,FALSE),0)+IFERROR(VLOOKUP(A36,'2015'!$C$3:$U$23,11,FALSE),0)+IFERROR(VLOOKUP(A36,'2014'!$C$3:$U$15,11,FALSE),0)+IFERROR(VLOOKUP(A36,'2013'!$C$3:$U$19,11,FALSE),0)+IFERROR(VLOOKUP(A36,'2012'!$C$3:$U$18,11,FALSE),0)+IFERROR(VLOOKUP(A36,'2011'!$C$3:$U$16,11,FALSE),0)+IFERROR(VLOOKUP(A36,'2010'!$C$3:$U$19,11,FALSE),0)+IFERROR(VLOOKUP(A36,'2009'!$C$3:$U$23,11,FALSE),0)</f>
        <v>15</v>
      </c>
      <c r="L36" s="56">
        <f>+IFERROR(VLOOKUP(A36,'2017'!$C$3:$U$28,12,FALSE),0)+IFERROR(VLOOKUP(A36,'2016'!$C$3:$U$25,12,FALSE),0)+IFERROR(VLOOKUP(A36,'2015'!$C$3:$U$23,12,FALSE),0)+IFERROR(VLOOKUP(A36,'2014'!$C$3:$U$15,12,FALSE),0)+IFERROR(VLOOKUP(A36,'2013'!$C$3:$U$19,12,FALSE),0)+IFERROR(VLOOKUP(A36,'2012'!$C$3:$U$18,12,FALSE),0)+IFERROR(VLOOKUP(A36,'2011'!$C$3:$U$16,12,FALSE),0)+IFERROR(VLOOKUP(A36,'2010'!$C$3:$U$19,12,FALSE),0)+IFERROR(VLOOKUP(A36,'2009'!$C$3:$U$23,12,FALSE),0)</f>
        <v>19</v>
      </c>
      <c r="M36" s="56">
        <f>+IFERROR(VLOOKUP(A36,'2017'!$C$3:$U$28,13,FALSE),0)+IFERROR(VLOOKUP(A36,'2016'!$C$3:$U$25,13,FALSE),0)+IFERROR(VLOOKUP(A36,'2015'!$C$3:$U$23,13,FALSE),0)+IFERROR(VLOOKUP(A36,'2014'!$C$3:$U$15,13,FALSE),0)+IFERROR(VLOOKUP(A36,'2013'!$C$3:$U$19,13,FALSE),0)+IFERROR(VLOOKUP(A36,'2012'!$C$3:$U$18,13,FALSE),0)+IFERROR(VLOOKUP(A36,'2011'!$C$3:$U$16,13,FALSE),0)+IFERROR(VLOOKUP(A36,'2010'!$C$3:$U$19,13,FALSE),0)+IFERROR(VLOOKUP(A36,'2009'!$C$3:$U$23,13,FALSE),0)</f>
        <v>7</v>
      </c>
      <c r="N36" s="40">
        <f t="shared" si="3"/>
        <v>2.7142857142857144</v>
      </c>
      <c r="O36" s="56">
        <f>+IFERROR(VLOOKUP(A36,'2017'!$C$3:$U$28,15,FALSE),0)+IFERROR(VLOOKUP(A36,'2016'!$C$3:$U$25,15,FALSE),0)+IFERROR(VLOOKUP(A36,'2015'!$C$3:$U$23,15,FALSE),0)+IFERROR(VLOOKUP(A36,'2014'!$C$3:$U$15,15,FALSE),0)+IFERROR(VLOOKUP(A36,'2013'!$C$3:$U$19,15,FALSE),0)+IFERROR(VLOOKUP(A36,'2012'!$C$3:$U$18,15,FALSE),0)+IFERROR(VLOOKUP(A36,'2011'!$C$3:$U$16,15,FALSE),0)+IFERROR(VLOOKUP(A36,'2010'!$C$3:$U$19,15,FALSE),0)+IFERROR(VLOOKUP(A36,'2009'!$C$3:$U$23,15,FALSE),0)</f>
        <v>1.6666666666666665</v>
      </c>
      <c r="P36" s="41">
        <f t="shared" si="0"/>
        <v>0.21656050955414013</v>
      </c>
      <c r="Q36" s="41">
        <f t="shared" si="1"/>
        <v>0.33673469387755101</v>
      </c>
      <c r="R36" s="41">
        <f t="shared" si="2"/>
        <v>0.16326530612244897</v>
      </c>
    </row>
    <row r="37" spans="1:18" x14ac:dyDescent="0.25">
      <c r="A37" s="11" t="s">
        <v>244</v>
      </c>
      <c r="B37" s="56">
        <f>+IFERROR(VLOOKUP(A37,'2017'!$C$3:$U$28,2,FALSE),0)+IFERROR(VLOOKUP(A37,'2016'!$C$3:$U$25,2,FALSE),0)+IFERROR(VLOOKUP(A37,'2015'!$C$3:$U$23,2,FALSE),0)+IFERROR(VLOOKUP(A37,'2014'!$C$3:$U$15,2,FALSE),0)+IFERROR(VLOOKUP(A37,'2013'!$C$3:$U$19,2,FALSE),0)+IFERROR(VLOOKUP(A37,'2012'!$C$3:$U$18,2,FALSE),0)+IFERROR(VLOOKUP(A37,'2011'!$C$3:$U$16,2,FALSE),0)+IFERROR(VLOOKUP(A37,'2010'!$C$3:$U$19,2,FALSE),0)+IFERROR(VLOOKUP(A37,'2009'!$C$3:$U$23,2,FALSE),0)</f>
        <v>228</v>
      </c>
      <c r="C37" s="56">
        <f>+IFERROR(VLOOKUP(A37,'2017'!$C$3:$U$28,3,FALSE),0)+IFERROR(VLOOKUP(A37,'2016'!$C$3:$U$25,3,FALSE),0)+IFERROR(VLOOKUP(A37,'2015'!$C$3:$U$23,3,FALSE),0)+IFERROR(VLOOKUP(A37,'2014'!$C$3:$U$15,3,FALSE),0)+IFERROR(VLOOKUP(A37,'2013'!$C$3:$U$19,3,FALSE),0)+IFERROR(VLOOKUP(A37,'2012'!$C$3:$U$18,3,FALSE),0)+IFERROR(VLOOKUP(A37,'2011'!$C$3:$U$16,3,FALSE),0)+IFERROR(VLOOKUP(A37,'2010'!$C$3:$U$19,3,FALSE),0)+IFERROR(VLOOKUP(A37,'2009'!$C$3:$U$23,3,FALSE),0)</f>
        <v>54</v>
      </c>
      <c r="D37" s="56">
        <f>+IFERROR(VLOOKUP(A37,'2017'!$C$3:$U$28,4,FALSE),0)+IFERROR(VLOOKUP(A37,'2016'!$C$3:$U$25,4,FALSE),0)+IFERROR(VLOOKUP(A37,'2015'!$C$3:$U$23,4,FALSE),0)+IFERROR(VLOOKUP(A37,'2014'!$C$3:$U$15,4,FALSE),0)+IFERROR(VLOOKUP(A37,'2013'!$C$3:$U$19,4,FALSE),0)+IFERROR(VLOOKUP(A37,'2012'!$C$3:$U$18,4,FALSE),0)+IFERROR(VLOOKUP(A37,'2011'!$C$3:$U$16,4,FALSE),0)+IFERROR(VLOOKUP(A37,'2010'!$C$3:$U$19,4,FALSE),0)+IFERROR(VLOOKUP(A37,'2009'!$C$3:$U$23,4,FALSE),0)</f>
        <v>74</v>
      </c>
      <c r="E37" s="56">
        <f>+IFERROR(VLOOKUP(A37,'2017'!$C$3:$U$28,5,FALSE),0)+IFERROR(VLOOKUP(A37,'2016'!$C$3:$U$25,5,FALSE),0)+IFERROR(VLOOKUP(A37,'2015'!$C$3:$U$23,5,FALSE),0)+IFERROR(VLOOKUP(A37,'2014'!$C$3:$U$15,5,FALSE),0)+IFERROR(VLOOKUP(A37,'2013'!$C$3:$U$19,5,FALSE),0)+IFERROR(VLOOKUP(A37,'2012'!$C$3:$U$18,5,FALSE),0)+IFERROR(VLOOKUP(A37,'2011'!$C$3:$U$16,5,FALSE),0)+IFERROR(VLOOKUP(A37,'2010'!$C$3:$U$19,5,FALSE),0)+IFERROR(VLOOKUP(A37,'2009'!$C$3:$U$23,5,FALSE),0)</f>
        <v>51</v>
      </c>
      <c r="F37" s="56">
        <f>+IFERROR(VLOOKUP(A37,'2017'!$C$3:$U$28,6,FALSE),0)+IFERROR(VLOOKUP(A37,'2016'!$C$3:$U$25,6,FALSE),0)+IFERROR(VLOOKUP(A37,'2015'!$C$3:$U$23,6,FALSE),0)+IFERROR(VLOOKUP(A37,'2014'!$C$3:$U$15,6,FALSE),0)+IFERROR(VLOOKUP(A37,'2013'!$C$3:$U$19,6,FALSE),0)+IFERROR(VLOOKUP(A37,'2012'!$C$3:$U$18,6,FALSE),0)+IFERROR(VLOOKUP(A37,'2011'!$C$3:$U$16,6,FALSE),0)+IFERROR(VLOOKUP(A37,'2010'!$C$3:$U$19,6,FALSE),0)+IFERROR(VLOOKUP(A37,'2009'!$C$3:$U$23,6,FALSE),0)</f>
        <v>16</v>
      </c>
      <c r="G37" s="56">
        <f>+IFERROR(VLOOKUP(A37,'2017'!$C$3:$U$28,7,FALSE),0)+IFERROR(VLOOKUP(A37,'2016'!$C$3:$U$25,7,FALSE),0)+IFERROR(VLOOKUP(A37,'2015'!$C$3:$U$23,7,FALSE),0)+IFERROR(VLOOKUP(A37,'2014'!$C$3:$U$15,7,FALSE),0)+IFERROR(VLOOKUP(A37,'2013'!$C$3:$U$19,7,FALSE),0)+IFERROR(VLOOKUP(A37,'2012'!$C$3:$U$18,7,FALSE),0)+IFERROR(VLOOKUP(A37,'2011'!$C$3:$U$16,7,FALSE),0)+IFERROR(VLOOKUP(A37,'2010'!$C$3:$U$19,7,FALSE),0)+IFERROR(VLOOKUP(A37,'2009'!$C$3:$U$23,7,FALSE),0)</f>
        <v>4</v>
      </c>
      <c r="H37" s="56">
        <f>+IFERROR(VLOOKUP(A37,'2017'!$C$3:$U$28,8,FALSE),0)+IFERROR(VLOOKUP(A37,'2016'!$C$3:$U$25,8,FALSE),0)+IFERROR(VLOOKUP(A37,'2015'!$C$3:$U$23,8,FALSE),0)+IFERROR(VLOOKUP(A37,'2014'!$C$3:$U$15,8,FALSE),0)+IFERROR(VLOOKUP(A37,'2013'!$C$3:$U$19,8,FALSE),0)+IFERROR(VLOOKUP(A37,'2012'!$C$3:$U$18,8,FALSE),0)+IFERROR(VLOOKUP(A37,'2011'!$C$3:$U$16,8,FALSE),0)+IFERROR(VLOOKUP(A37,'2010'!$C$3:$U$19,8,FALSE),0)+IFERROR(VLOOKUP(A37,'2009'!$C$3:$U$23,8,FALSE),0)</f>
        <v>3</v>
      </c>
      <c r="I37" s="56">
        <f>+IFERROR(VLOOKUP(A37,'2017'!$C$3:$U$28,9,FALSE),0)+IFERROR(VLOOKUP(A37,'2016'!$C$3:$U$25,9,FALSE),0)+IFERROR(VLOOKUP(A37,'2015'!$C$3:$U$23,9,FALSE),0)+IFERROR(VLOOKUP(A37,'2014'!$C$3:$U$15,9,FALSE),0)+IFERROR(VLOOKUP(A37,'2013'!$C$3:$U$19,9,FALSE),0)+IFERROR(VLOOKUP(A37,'2012'!$C$3:$U$18,9,FALSE),0)+IFERROR(VLOOKUP(A37,'2011'!$C$3:$U$16,9,FALSE),0)+IFERROR(VLOOKUP(A37,'2010'!$C$3:$U$19,9,FALSE),0)+IFERROR(VLOOKUP(A37,'2009'!$C$3:$U$23,9,FALSE),0)</f>
        <v>32</v>
      </c>
      <c r="J37" s="56">
        <f>+IFERROR(VLOOKUP(A37,'2017'!$C$3:$U$28,10,FALSE),0)+IFERROR(VLOOKUP(A37,'2016'!$C$3:$U$25,10,FALSE),0)+IFERROR(VLOOKUP(A37,'2015'!$C$3:$U$23,10,FALSE),0)+IFERROR(VLOOKUP(A37,'2014'!$C$3:$U$15,10,FALSE),0)+IFERROR(VLOOKUP(A37,'2013'!$C$3:$U$19,10,FALSE),0)+IFERROR(VLOOKUP(A37,'2012'!$C$3:$U$18,10,FALSE),0)+IFERROR(VLOOKUP(A37,'2011'!$C$3:$U$16,10,FALSE),0)+IFERROR(VLOOKUP(A37,'2010'!$C$3:$U$19,10,FALSE),0)+IFERROR(VLOOKUP(A37,'2009'!$C$3:$U$23,10,FALSE),0)</f>
        <v>6</v>
      </c>
      <c r="K37" s="56">
        <f>+IFERROR(VLOOKUP(A37,'2017'!$C$3:$U$28,11,FALSE),0)+IFERROR(VLOOKUP(A37,'2016'!$C$3:$U$25,11,FALSE),0)+IFERROR(VLOOKUP(A37,'2015'!$C$3:$U$23,11,FALSE),0)+IFERROR(VLOOKUP(A37,'2014'!$C$3:$U$15,11,FALSE),0)+IFERROR(VLOOKUP(A37,'2013'!$C$3:$U$19,11,FALSE),0)+IFERROR(VLOOKUP(A37,'2012'!$C$3:$U$18,11,FALSE),0)+IFERROR(VLOOKUP(A37,'2011'!$C$3:$U$16,11,FALSE),0)+IFERROR(VLOOKUP(A37,'2010'!$C$3:$U$19,11,FALSE),0)+IFERROR(VLOOKUP(A37,'2009'!$C$3:$U$23,11,FALSE),0)</f>
        <v>25</v>
      </c>
      <c r="L37" s="56">
        <f>+IFERROR(VLOOKUP(A37,'2017'!$C$3:$U$28,12,FALSE),0)+IFERROR(VLOOKUP(A37,'2016'!$C$3:$U$25,12,FALSE),0)+IFERROR(VLOOKUP(A37,'2015'!$C$3:$U$23,12,FALSE),0)+IFERROR(VLOOKUP(A37,'2014'!$C$3:$U$15,12,FALSE),0)+IFERROR(VLOOKUP(A37,'2013'!$C$3:$U$19,12,FALSE),0)+IFERROR(VLOOKUP(A37,'2012'!$C$3:$U$18,12,FALSE),0)+IFERROR(VLOOKUP(A37,'2011'!$C$3:$U$16,12,FALSE),0)+IFERROR(VLOOKUP(A37,'2010'!$C$3:$U$19,12,FALSE),0)+IFERROR(VLOOKUP(A37,'2009'!$C$3:$U$23,12,FALSE),0)</f>
        <v>46</v>
      </c>
      <c r="M37" s="56">
        <f>+IFERROR(VLOOKUP(A37,'2017'!$C$3:$U$28,13,FALSE),0)+IFERROR(VLOOKUP(A37,'2016'!$C$3:$U$25,13,FALSE),0)+IFERROR(VLOOKUP(A37,'2015'!$C$3:$U$23,13,FALSE),0)+IFERROR(VLOOKUP(A37,'2014'!$C$3:$U$15,13,FALSE),0)+IFERROR(VLOOKUP(A37,'2013'!$C$3:$U$19,13,FALSE),0)+IFERROR(VLOOKUP(A37,'2012'!$C$3:$U$18,13,FALSE),0)+IFERROR(VLOOKUP(A37,'2011'!$C$3:$U$16,13,FALSE),0)+IFERROR(VLOOKUP(A37,'2010'!$C$3:$U$19,13,FALSE),0)+IFERROR(VLOOKUP(A37,'2009'!$C$3:$U$23,13,FALSE),0)</f>
        <v>9</v>
      </c>
      <c r="N37" s="40">
        <f t="shared" si="3"/>
        <v>5.1111111111111107</v>
      </c>
      <c r="O37" s="56">
        <f>+IFERROR(VLOOKUP(A37,'2017'!$C$3:$U$28,15,FALSE),0)+IFERROR(VLOOKUP(A37,'2016'!$C$3:$U$25,15,FALSE),0)+IFERROR(VLOOKUP(A37,'2015'!$C$3:$U$23,15,FALSE),0)+IFERROR(VLOOKUP(A37,'2014'!$C$3:$U$15,15,FALSE),0)+IFERROR(VLOOKUP(A37,'2013'!$C$3:$U$19,15,FALSE),0)+IFERROR(VLOOKUP(A37,'2012'!$C$3:$U$18,15,FALSE),0)+IFERROR(VLOOKUP(A37,'2011'!$C$3:$U$16,15,FALSE),0)+IFERROR(VLOOKUP(A37,'2010'!$C$3:$U$19,15,FALSE),0)+IFERROR(VLOOKUP(A37,'2009'!$C$3:$U$23,15,FALSE),0)</f>
        <v>1</v>
      </c>
      <c r="P37" s="41">
        <f t="shared" si="0"/>
        <v>0.34468085106382979</v>
      </c>
      <c r="Q37" s="41">
        <f t="shared" si="1"/>
        <v>0.74122807017543857</v>
      </c>
      <c r="R37" s="41">
        <f t="shared" si="2"/>
        <v>0.32456140350877194</v>
      </c>
    </row>
    <row r="38" spans="1:18" x14ac:dyDescent="0.25">
      <c r="A38" s="11" t="s">
        <v>248</v>
      </c>
      <c r="B38" s="56">
        <f>+IFERROR(VLOOKUP(A38,'2017'!$C$3:$U$28,2,FALSE),0)+IFERROR(VLOOKUP(A38,'2016'!$C$3:$U$25,2,FALSE),0)+IFERROR(VLOOKUP(A38,'2015'!$C$3:$U$23,2,FALSE),0)+IFERROR(VLOOKUP(A38,'2014'!$C$3:$U$15,2,FALSE),0)+IFERROR(VLOOKUP(A38,'2013'!$C$3:$U$19,2,FALSE),0)+IFERROR(VLOOKUP(A38,'2012'!$C$3:$U$18,2,FALSE),0)+IFERROR(VLOOKUP(A38,'2011'!$C$3:$U$16,2,FALSE),0)+IFERROR(VLOOKUP(A38,'2010'!$C$3:$U$19,2,FALSE),0)+IFERROR(VLOOKUP(A38,'2009'!$C$3:$U$23,2,FALSE),0)</f>
        <v>3</v>
      </c>
      <c r="C38" s="56">
        <f>+IFERROR(VLOOKUP(A38,'2017'!$C$3:$U$28,3,FALSE),0)+IFERROR(VLOOKUP(A38,'2016'!$C$3:$U$25,3,FALSE),0)+IFERROR(VLOOKUP(A38,'2015'!$C$3:$U$23,3,FALSE),0)+IFERROR(VLOOKUP(A38,'2014'!$C$3:$U$15,3,FALSE),0)+IFERROR(VLOOKUP(A38,'2013'!$C$3:$U$19,3,FALSE),0)+IFERROR(VLOOKUP(A38,'2012'!$C$3:$U$18,3,FALSE),0)+IFERROR(VLOOKUP(A38,'2011'!$C$3:$U$16,3,FALSE),0)+IFERROR(VLOOKUP(A38,'2010'!$C$3:$U$19,3,FALSE),0)+IFERROR(VLOOKUP(A38,'2009'!$C$3:$U$23,3,FALSE),0)</f>
        <v>0</v>
      </c>
      <c r="D38" s="56">
        <f>+IFERROR(VLOOKUP(A38,'2017'!$C$3:$U$28,4,FALSE),0)+IFERROR(VLOOKUP(A38,'2016'!$C$3:$U$25,4,FALSE),0)+IFERROR(VLOOKUP(A38,'2015'!$C$3:$U$23,4,FALSE),0)+IFERROR(VLOOKUP(A38,'2014'!$C$3:$U$15,4,FALSE),0)+IFERROR(VLOOKUP(A38,'2013'!$C$3:$U$19,4,FALSE),0)+IFERROR(VLOOKUP(A38,'2012'!$C$3:$U$18,4,FALSE),0)+IFERROR(VLOOKUP(A38,'2011'!$C$3:$U$16,4,FALSE),0)+IFERROR(VLOOKUP(A38,'2010'!$C$3:$U$19,4,FALSE),0)+IFERROR(VLOOKUP(A38,'2009'!$C$3:$U$23,4,FALSE),0)</f>
        <v>1</v>
      </c>
      <c r="E38" s="56">
        <f>+IFERROR(VLOOKUP(A38,'2017'!$C$3:$U$28,5,FALSE),0)+IFERROR(VLOOKUP(A38,'2016'!$C$3:$U$25,5,FALSE),0)+IFERROR(VLOOKUP(A38,'2015'!$C$3:$U$23,5,FALSE),0)+IFERROR(VLOOKUP(A38,'2014'!$C$3:$U$15,5,FALSE),0)+IFERROR(VLOOKUP(A38,'2013'!$C$3:$U$19,5,FALSE),0)+IFERROR(VLOOKUP(A38,'2012'!$C$3:$U$18,5,FALSE),0)+IFERROR(VLOOKUP(A38,'2011'!$C$3:$U$16,5,FALSE),0)+IFERROR(VLOOKUP(A38,'2010'!$C$3:$U$19,5,FALSE),0)+IFERROR(VLOOKUP(A38,'2009'!$C$3:$U$23,5,FALSE),0)</f>
        <v>1</v>
      </c>
      <c r="F38" s="56">
        <f>+IFERROR(VLOOKUP(A38,'2017'!$C$3:$U$28,6,FALSE),0)+IFERROR(VLOOKUP(A38,'2016'!$C$3:$U$25,6,FALSE),0)+IFERROR(VLOOKUP(A38,'2015'!$C$3:$U$23,6,FALSE),0)+IFERROR(VLOOKUP(A38,'2014'!$C$3:$U$15,6,FALSE),0)+IFERROR(VLOOKUP(A38,'2013'!$C$3:$U$19,6,FALSE),0)+IFERROR(VLOOKUP(A38,'2012'!$C$3:$U$18,6,FALSE),0)+IFERROR(VLOOKUP(A38,'2011'!$C$3:$U$16,6,FALSE),0)+IFERROR(VLOOKUP(A38,'2010'!$C$3:$U$19,6,FALSE),0)+IFERROR(VLOOKUP(A38,'2009'!$C$3:$U$23,6,FALSE),0)</f>
        <v>0</v>
      </c>
      <c r="G38" s="56">
        <f>+IFERROR(VLOOKUP(A38,'2017'!$C$3:$U$28,7,FALSE),0)+IFERROR(VLOOKUP(A38,'2016'!$C$3:$U$25,7,FALSE),0)+IFERROR(VLOOKUP(A38,'2015'!$C$3:$U$23,7,FALSE),0)+IFERROR(VLOOKUP(A38,'2014'!$C$3:$U$15,7,FALSE),0)+IFERROR(VLOOKUP(A38,'2013'!$C$3:$U$19,7,FALSE),0)+IFERROR(VLOOKUP(A38,'2012'!$C$3:$U$18,7,FALSE),0)+IFERROR(VLOOKUP(A38,'2011'!$C$3:$U$16,7,FALSE),0)+IFERROR(VLOOKUP(A38,'2010'!$C$3:$U$19,7,FALSE),0)+IFERROR(VLOOKUP(A38,'2009'!$C$3:$U$23,7,FALSE),0)</f>
        <v>0</v>
      </c>
      <c r="H38" s="56">
        <f>+IFERROR(VLOOKUP(A38,'2017'!$C$3:$U$28,8,FALSE),0)+IFERROR(VLOOKUP(A38,'2016'!$C$3:$U$25,8,FALSE),0)+IFERROR(VLOOKUP(A38,'2015'!$C$3:$U$23,8,FALSE),0)+IFERROR(VLOOKUP(A38,'2014'!$C$3:$U$15,8,FALSE),0)+IFERROR(VLOOKUP(A38,'2013'!$C$3:$U$19,8,FALSE),0)+IFERROR(VLOOKUP(A38,'2012'!$C$3:$U$18,8,FALSE),0)+IFERROR(VLOOKUP(A38,'2011'!$C$3:$U$16,8,FALSE),0)+IFERROR(VLOOKUP(A38,'2010'!$C$3:$U$19,8,FALSE),0)+IFERROR(VLOOKUP(A38,'2009'!$C$3:$U$23,8,FALSE),0)</f>
        <v>0</v>
      </c>
      <c r="I38" s="56">
        <f>+IFERROR(VLOOKUP(A38,'2017'!$C$3:$U$28,9,FALSE),0)+IFERROR(VLOOKUP(A38,'2016'!$C$3:$U$25,9,FALSE),0)+IFERROR(VLOOKUP(A38,'2015'!$C$3:$U$23,9,FALSE),0)+IFERROR(VLOOKUP(A38,'2014'!$C$3:$U$15,9,FALSE),0)+IFERROR(VLOOKUP(A38,'2013'!$C$3:$U$19,9,FALSE),0)+IFERROR(VLOOKUP(A38,'2012'!$C$3:$U$18,9,FALSE),0)+IFERROR(VLOOKUP(A38,'2011'!$C$3:$U$16,9,FALSE),0)+IFERROR(VLOOKUP(A38,'2010'!$C$3:$U$19,9,FALSE),0)+IFERROR(VLOOKUP(A38,'2009'!$C$3:$U$23,9,FALSE),0)</f>
        <v>0</v>
      </c>
      <c r="J38" s="56">
        <f>+IFERROR(VLOOKUP(A38,'2017'!$C$3:$U$28,10,FALSE),0)+IFERROR(VLOOKUP(A38,'2016'!$C$3:$U$25,10,FALSE),0)+IFERROR(VLOOKUP(A38,'2015'!$C$3:$U$23,10,FALSE),0)+IFERROR(VLOOKUP(A38,'2014'!$C$3:$U$15,10,FALSE),0)+IFERROR(VLOOKUP(A38,'2013'!$C$3:$U$19,10,FALSE),0)+IFERROR(VLOOKUP(A38,'2012'!$C$3:$U$18,10,FALSE),0)+IFERROR(VLOOKUP(A38,'2011'!$C$3:$U$16,10,FALSE),0)+IFERROR(VLOOKUP(A38,'2010'!$C$3:$U$19,10,FALSE),0)+IFERROR(VLOOKUP(A38,'2009'!$C$3:$U$23,10,FALSE),0)</f>
        <v>0</v>
      </c>
      <c r="K38" s="56">
        <f>+IFERROR(VLOOKUP(A38,'2017'!$C$3:$U$28,11,FALSE),0)+IFERROR(VLOOKUP(A38,'2016'!$C$3:$U$25,11,FALSE),0)+IFERROR(VLOOKUP(A38,'2015'!$C$3:$U$23,11,FALSE),0)+IFERROR(VLOOKUP(A38,'2014'!$C$3:$U$15,11,FALSE),0)+IFERROR(VLOOKUP(A38,'2013'!$C$3:$U$19,11,FALSE),0)+IFERROR(VLOOKUP(A38,'2012'!$C$3:$U$18,11,FALSE),0)+IFERROR(VLOOKUP(A38,'2011'!$C$3:$U$16,11,FALSE),0)+IFERROR(VLOOKUP(A38,'2010'!$C$3:$U$19,11,FALSE),0)+IFERROR(VLOOKUP(A38,'2009'!$C$3:$U$23,11,FALSE),0)</f>
        <v>0</v>
      </c>
      <c r="L38" s="56">
        <f>+IFERROR(VLOOKUP(A38,'2017'!$C$3:$U$28,12,FALSE),0)+IFERROR(VLOOKUP(A38,'2016'!$C$3:$U$25,12,FALSE),0)+IFERROR(VLOOKUP(A38,'2015'!$C$3:$U$23,12,FALSE),0)+IFERROR(VLOOKUP(A38,'2014'!$C$3:$U$15,12,FALSE),0)+IFERROR(VLOOKUP(A38,'2013'!$C$3:$U$19,12,FALSE),0)+IFERROR(VLOOKUP(A38,'2012'!$C$3:$U$18,12,FALSE),0)+IFERROR(VLOOKUP(A38,'2011'!$C$3:$U$16,12,FALSE),0)+IFERROR(VLOOKUP(A38,'2010'!$C$3:$U$19,12,FALSE),0)+IFERROR(VLOOKUP(A38,'2009'!$C$3:$U$23,12,FALSE),0)</f>
        <v>1</v>
      </c>
      <c r="M38" s="56">
        <f>+IFERROR(VLOOKUP(A38,'2017'!$C$3:$U$28,13,FALSE),0)+IFERROR(VLOOKUP(A38,'2016'!$C$3:$U$25,13,FALSE),0)+IFERROR(VLOOKUP(A38,'2015'!$C$3:$U$23,13,FALSE),0)+IFERROR(VLOOKUP(A38,'2014'!$C$3:$U$15,13,FALSE),0)+IFERROR(VLOOKUP(A38,'2013'!$C$3:$U$19,13,FALSE),0)+IFERROR(VLOOKUP(A38,'2012'!$C$3:$U$18,13,FALSE),0)+IFERROR(VLOOKUP(A38,'2011'!$C$3:$U$16,13,FALSE),0)+IFERROR(VLOOKUP(A38,'2010'!$C$3:$U$19,13,FALSE),0)+IFERROR(VLOOKUP(A38,'2009'!$C$3:$U$23,13,FALSE),0)</f>
        <v>0</v>
      </c>
      <c r="N38" s="40" t="str">
        <f t="shared" si="3"/>
        <v>N/A</v>
      </c>
      <c r="O38" s="56">
        <f>+IFERROR(VLOOKUP(A38,'2017'!$C$3:$U$28,15,FALSE),0)+IFERROR(VLOOKUP(A38,'2016'!$C$3:$U$25,15,FALSE),0)+IFERROR(VLOOKUP(A38,'2015'!$C$3:$U$23,15,FALSE),0)+IFERROR(VLOOKUP(A38,'2014'!$C$3:$U$15,15,FALSE),0)+IFERROR(VLOOKUP(A38,'2013'!$C$3:$U$19,15,FALSE),0)+IFERROR(VLOOKUP(A38,'2012'!$C$3:$U$18,15,FALSE),0)+IFERROR(VLOOKUP(A38,'2011'!$C$3:$U$16,15,FALSE),0)+IFERROR(VLOOKUP(A38,'2010'!$C$3:$U$19,15,FALSE),0)+IFERROR(VLOOKUP(A38,'2009'!$C$3:$U$23,15,FALSE),0)</f>
        <v>0</v>
      </c>
      <c r="P38" s="41">
        <f t="shared" si="0"/>
        <v>0.33333333333333331</v>
      </c>
      <c r="Q38" s="41">
        <f t="shared" si="1"/>
        <v>0.66666666666666663</v>
      </c>
      <c r="R38" s="41">
        <f t="shared" si="2"/>
        <v>0.33333333333333331</v>
      </c>
    </row>
    <row r="39" spans="1:18" x14ac:dyDescent="0.25">
      <c r="A39" s="11" t="s">
        <v>223</v>
      </c>
      <c r="B39" s="56">
        <f>+IFERROR(VLOOKUP(A39,'2017'!$C$3:$U$28,2,FALSE),0)+IFERROR(VLOOKUP(A39,'2016'!$C$3:$U$25,2,FALSE),0)+IFERROR(VLOOKUP(A39,'2015'!$C$3:$U$23,2,FALSE),0)+IFERROR(VLOOKUP(A39,'2014'!$C$3:$U$15,2,FALSE),0)+IFERROR(VLOOKUP(A39,'2013'!$C$3:$U$19,2,FALSE),0)+IFERROR(VLOOKUP(A39,'2012'!$C$3:$U$18,2,FALSE),0)+IFERROR(VLOOKUP(A39,'2011'!$C$3:$U$16,2,FALSE),0)+IFERROR(VLOOKUP(A39,'2010'!$C$3:$U$19,2,FALSE),0)+IFERROR(VLOOKUP(A39,'2009'!$C$3:$U$23,2,FALSE),0)</f>
        <v>98</v>
      </c>
      <c r="C39" s="56">
        <f>+IFERROR(VLOOKUP(A39,'2017'!$C$3:$U$28,3,FALSE),0)+IFERROR(VLOOKUP(A39,'2016'!$C$3:$U$25,3,FALSE),0)+IFERROR(VLOOKUP(A39,'2015'!$C$3:$U$23,3,FALSE),0)+IFERROR(VLOOKUP(A39,'2014'!$C$3:$U$15,3,FALSE),0)+IFERROR(VLOOKUP(A39,'2013'!$C$3:$U$19,3,FALSE),0)+IFERROR(VLOOKUP(A39,'2012'!$C$3:$U$18,3,FALSE),0)+IFERROR(VLOOKUP(A39,'2011'!$C$3:$U$16,3,FALSE),0)+IFERROR(VLOOKUP(A39,'2010'!$C$3:$U$19,3,FALSE),0)+IFERROR(VLOOKUP(A39,'2009'!$C$3:$U$23,3,FALSE),0)</f>
        <v>22</v>
      </c>
      <c r="D39" s="56">
        <f>+IFERROR(VLOOKUP(A39,'2017'!$C$3:$U$28,4,FALSE),0)+IFERROR(VLOOKUP(A39,'2016'!$C$3:$U$25,4,FALSE),0)+IFERROR(VLOOKUP(A39,'2015'!$C$3:$U$23,4,FALSE),0)+IFERROR(VLOOKUP(A39,'2014'!$C$3:$U$15,4,FALSE),0)+IFERROR(VLOOKUP(A39,'2013'!$C$3:$U$19,4,FALSE),0)+IFERROR(VLOOKUP(A39,'2012'!$C$3:$U$18,4,FALSE),0)+IFERROR(VLOOKUP(A39,'2011'!$C$3:$U$16,4,FALSE),0)+IFERROR(VLOOKUP(A39,'2010'!$C$3:$U$19,4,FALSE),0)+IFERROR(VLOOKUP(A39,'2009'!$C$3:$U$23,4,FALSE),0)</f>
        <v>38</v>
      </c>
      <c r="E39" s="56">
        <f>+IFERROR(VLOOKUP(A39,'2017'!$C$3:$U$28,5,FALSE),0)+IFERROR(VLOOKUP(A39,'2016'!$C$3:$U$25,5,FALSE),0)+IFERROR(VLOOKUP(A39,'2015'!$C$3:$U$23,5,FALSE),0)+IFERROR(VLOOKUP(A39,'2014'!$C$3:$U$15,5,FALSE),0)+IFERROR(VLOOKUP(A39,'2013'!$C$3:$U$19,5,FALSE),0)+IFERROR(VLOOKUP(A39,'2012'!$C$3:$U$18,5,FALSE),0)+IFERROR(VLOOKUP(A39,'2011'!$C$3:$U$16,5,FALSE),0)+IFERROR(VLOOKUP(A39,'2010'!$C$3:$U$19,5,FALSE),0)+IFERROR(VLOOKUP(A39,'2009'!$C$3:$U$23,5,FALSE),0)</f>
        <v>34</v>
      </c>
      <c r="F39" s="56">
        <f>+IFERROR(VLOOKUP(A39,'2017'!$C$3:$U$28,6,FALSE),0)+IFERROR(VLOOKUP(A39,'2016'!$C$3:$U$25,6,FALSE),0)+IFERROR(VLOOKUP(A39,'2015'!$C$3:$U$23,6,FALSE),0)+IFERROR(VLOOKUP(A39,'2014'!$C$3:$U$15,6,FALSE),0)+IFERROR(VLOOKUP(A39,'2013'!$C$3:$U$19,6,FALSE),0)+IFERROR(VLOOKUP(A39,'2012'!$C$3:$U$18,6,FALSE),0)+IFERROR(VLOOKUP(A39,'2011'!$C$3:$U$16,6,FALSE),0)+IFERROR(VLOOKUP(A39,'2010'!$C$3:$U$19,6,FALSE),0)+IFERROR(VLOOKUP(A39,'2009'!$C$3:$U$23,6,FALSE),0)</f>
        <v>4</v>
      </c>
      <c r="G39" s="56">
        <f>+IFERROR(VLOOKUP(A39,'2017'!$C$3:$U$28,7,FALSE),0)+IFERROR(VLOOKUP(A39,'2016'!$C$3:$U$25,7,FALSE),0)+IFERROR(VLOOKUP(A39,'2015'!$C$3:$U$23,7,FALSE),0)+IFERROR(VLOOKUP(A39,'2014'!$C$3:$U$15,7,FALSE),0)+IFERROR(VLOOKUP(A39,'2013'!$C$3:$U$19,7,FALSE),0)+IFERROR(VLOOKUP(A39,'2012'!$C$3:$U$18,7,FALSE),0)+IFERROR(VLOOKUP(A39,'2011'!$C$3:$U$16,7,FALSE),0)+IFERROR(VLOOKUP(A39,'2010'!$C$3:$U$19,7,FALSE),0)+IFERROR(VLOOKUP(A39,'2009'!$C$3:$U$23,7,FALSE),0)</f>
        <v>0</v>
      </c>
      <c r="H39" s="56">
        <f>+IFERROR(VLOOKUP(A39,'2017'!$C$3:$U$28,8,FALSE),0)+IFERROR(VLOOKUP(A39,'2016'!$C$3:$U$25,8,FALSE),0)+IFERROR(VLOOKUP(A39,'2015'!$C$3:$U$23,8,FALSE),0)+IFERROR(VLOOKUP(A39,'2014'!$C$3:$U$15,8,FALSE),0)+IFERROR(VLOOKUP(A39,'2013'!$C$3:$U$19,8,FALSE),0)+IFERROR(VLOOKUP(A39,'2012'!$C$3:$U$18,8,FALSE),0)+IFERROR(VLOOKUP(A39,'2011'!$C$3:$U$16,8,FALSE),0)+IFERROR(VLOOKUP(A39,'2010'!$C$3:$U$19,8,FALSE),0)+IFERROR(VLOOKUP(A39,'2009'!$C$3:$U$23,8,FALSE),0)</f>
        <v>0</v>
      </c>
      <c r="I39" s="56">
        <f>+IFERROR(VLOOKUP(A39,'2017'!$C$3:$U$28,9,FALSE),0)+IFERROR(VLOOKUP(A39,'2016'!$C$3:$U$25,9,FALSE),0)+IFERROR(VLOOKUP(A39,'2015'!$C$3:$U$23,9,FALSE),0)+IFERROR(VLOOKUP(A39,'2014'!$C$3:$U$15,9,FALSE),0)+IFERROR(VLOOKUP(A39,'2013'!$C$3:$U$19,9,FALSE),0)+IFERROR(VLOOKUP(A39,'2012'!$C$3:$U$18,9,FALSE),0)+IFERROR(VLOOKUP(A39,'2011'!$C$3:$U$16,9,FALSE),0)+IFERROR(VLOOKUP(A39,'2010'!$C$3:$U$19,9,FALSE),0)+IFERROR(VLOOKUP(A39,'2009'!$C$3:$U$23,9,FALSE),0)</f>
        <v>13</v>
      </c>
      <c r="J39" s="56">
        <f>+IFERROR(VLOOKUP(A39,'2017'!$C$3:$U$28,10,FALSE),0)+IFERROR(VLOOKUP(A39,'2016'!$C$3:$U$25,10,FALSE),0)+IFERROR(VLOOKUP(A39,'2015'!$C$3:$U$23,10,FALSE),0)+IFERROR(VLOOKUP(A39,'2014'!$C$3:$U$15,10,FALSE),0)+IFERROR(VLOOKUP(A39,'2013'!$C$3:$U$19,10,FALSE),0)+IFERROR(VLOOKUP(A39,'2012'!$C$3:$U$18,10,FALSE),0)+IFERROR(VLOOKUP(A39,'2011'!$C$3:$U$16,10,FALSE),0)+IFERROR(VLOOKUP(A39,'2010'!$C$3:$U$19,10,FALSE),0)+IFERROR(VLOOKUP(A39,'2009'!$C$3:$U$23,10,FALSE),0)</f>
        <v>1</v>
      </c>
      <c r="K39" s="56">
        <f>+IFERROR(VLOOKUP(A39,'2017'!$C$3:$U$28,11,FALSE),0)+IFERROR(VLOOKUP(A39,'2016'!$C$3:$U$25,11,FALSE),0)+IFERROR(VLOOKUP(A39,'2015'!$C$3:$U$23,11,FALSE),0)+IFERROR(VLOOKUP(A39,'2014'!$C$3:$U$15,11,FALSE),0)+IFERROR(VLOOKUP(A39,'2013'!$C$3:$U$19,11,FALSE),0)+IFERROR(VLOOKUP(A39,'2012'!$C$3:$U$18,11,FALSE),0)+IFERROR(VLOOKUP(A39,'2011'!$C$3:$U$16,11,FALSE),0)+IFERROR(VLOOKUP(A39,'2010'!$C$3:$U$19,11,FALSE),0)+IFERROR(VLOOKUP(A39,'2009'!$C$3:$U$23,11,FALSE),0)</f>
        <v>7</v>
      </c>
      <c r="L39" s="56">
        <f>+IFERROR(VLOOKUP(A39,'2017'!$C$3:$U$28,12,FALSE),0)+IFERROR(VLOOKUP(A39,'2016'!$C$3:$U$25,12,FALSE),0)+IFERROR(VLOOKUP(A39,'2015'!$C$3:$U$23,12,FALSE),0)+IFERROR(VLOOKUP(A39,'2014'!$C$3:$U$15,12,FALSE),0)+IFERROR(VLOOKUP(A39,'2013'!$C$3:$U$19,12,FALSE),0)+IFERROR(VLOOKUP(A39,'2012'!$C$3:$U$18,12,FALSE),0)+IFERROR(VLOOKUP(A39,'2011'!$C$3:$U$16,12,FALSE),0)+IFERROR(VLOOKUP(A39,'2010'!$C$3:$U$19,12,FALSE),0)+IFERROR(VLOOKUP(A39,'2009'!$C$3:$U$23,12,FALSE),0)</f>
        <v>11</v>
      </c>
      <c r="M39" s="56">
        <f>+IFERROR(VLOOKUP(A39,'2017'!$C$3:$U$28,13,FALSE),0)+IFERROR(VLOOKUP(A39,'2016'!$C$3:$U$25,13,FALSE),0)+IFERROR(VLOOKUP(A39,'2015'!$C$3:$U$23,13,FALSE),0)+IFERROR(VLOOKUP(A39,'2014'!$C$3:$U$15,13,FALSE),0)+IFERROR(VLOOKUP(A39,'2013'!$C$3:$U$19,13,FALSE),0)+IFERROR(VLOOKUP(A39,'2012'!$C$3:$U$18,13,FALSE),0)+IFERROR(VLOOKUP(A39,'2011'!$C$3:$U$16,13,FALSE),0)+IFERROR(VLOOKUP(A39,'2010'!$C$3:$U$19,13,FALSE),0)+IFERROR(VLOOKUP(A39,'2009'!$C$3:$U$23,13,FALSE),0)</f>
        <v>4</v>
      </c>
      <c r="N39" s="40">
        <f t="shared" si="3"/>
        <v>2.75</v>
      </c>
      <c r="O39" s="56">
        <f>+IFERROR(VLOOKUP(A39,'2017'!$C$3:$U$28,15,FALSE),0)+IFERROR(VLOOKUP(A39,'2016'!$C$3:$U$25,15,FALSE),0)+IFERROR(VLOOKUP(A39,'2015'!$C$3:$U$23,15,FALSE),0)+IFERROR(VLOOKUP(A39,'2014'!$C$3:$U$15,15,FALSE),0)+IFERROR(VLOOKUP(A39,'2013'!$C$3:$U$19,15,FALSE),0)+IFERROR(VLOOKUP(A39,'2012'!$C$3:$U$18,15,FALSE),0)+IFERROR(VLOOKUP(A39,'2011'!$C$3:$U$16,15,FALSE),0)+IFERROR(VLOOKUP(A39,'2010'!$C$3:$U$19,15,FALSE),0)+IFERROR(VLOOKUP(A39,'2009'!$C$3:$U$23,15,FALSE),0)</f>
        <v>0</v>
      </c>
      <c r="P39" s="41">
        <f t="shared" si="0"/>
        <v>0.39393939393939392</v>
      </c>
      <c r="Q39" s="41">
        <f t="shared" si="1"/>
        <v>0.81632653061224492</v>
      </c>
      <c r="R39" s="41">
        <f t="shared" si="2"/>
        <v>0.38775510204081631</v>
      </c>
    </row>
    <row r="40" spans="1:18" x14ac:dyDescent="0.25">
      <c r="A40" s="11" t="s">
        <v>262</v>
      </c>
      <c r="B40" s="56">
        <f>+IFERROR(VLOOKUP(A40,'2017'!$C$3:$U$28,2,FALSE),0)+IFERROR(VLOOKUP(A40,'2016'!$C$3:$U$25,2,FALSE),0)+IFERROR(VLOOKUP(A40,'2015'!$C$3:$U$23,2,FALSE),0)+IFERROR(VLOOKUP(A40,'2014'!$C$3:$U$15,2,FALSE),0)+IFERROR(VLOOKUP(A40,'2013'!$C$3:$U$19,2,FALSE),0)+IFERROR(VLOOKUP(A40,'2012'!$C$3:$U$18,2,FALSE),0)+IFERROR(VLOOKUP(A40,'2011'!$C$3:$U$16,2,FALSE),0)+IFERROR(VLOOKUP(A40,'2010'!$C$3:$U$19,2,FALSE),0)+IFERROR(VLOOKUP(A40,'2009'!$C$3:$U$23,2,FALSE),0)</f>
        <v>196</v>
      </c>
      <c r="C40" s="56">
        <f>+IFERROR(VLOOKUP(A40,'2017'!$C$3:$U$28,3,FALSE),0)+IFERROR(VLOOKUP(A40,'2016'!$C$3:$U$25,3,FALSE),0)+IFERROR(VLOOKUP(A40,'2015'!$C$3:$U$23,3,FALSE),0)+IFERROR(VLOOKUP(A40,'2014'!$C$3:$U$15,3,FALSE),0)+IFERROR(VLOOKUP(A40,'2013'!$C$3:$U$19,3,FALSE),0)+IFERROR(VLOOKUP(A40,'2012'!$C$3:$U$18,3,FALSE),0)+IFERROR(VLOOKUP(A40,'2011'!$C$3:$U$16,3,FALSE),0)+IFERROR(VLOOKUP(A40,'2010'!$C$3:$U$19,3,FALSE),0)+IFERROR(VLOOKUP(A40,'2009'!$C$3:$U$23,3,FALSE),0)</f>
        <v>29</v>
      </c>
      <c r="D40" s="56">
        <f>+IFERROR(VLOOKUP(A40,'2017'!$C$3:$U$28,4,FALSE),0)+IFERROR(VLOOKUP(A40,'2016'!$C$3:$U$25,4,FALSE),0)+IFERROR(VLOOKUP(A40,'2015'!$C$3:$U$23,4,FALSE),0)+IFERROR(VLOOKUP(A40,'2014'!$C$3:$U$15,4,FALSE),0)+IFERROR(VLOOKUP(A40,'2013'!$C$3:$U$19,4,FALSE),0)+IFERROR(VLOOKUP(A40,'2012'!$C$3:$U$18,4,FALSE),0)+IFERROR(VLOOKUP(A40,'2011'!$C$3:$U$16,4,FALSE),0)+IFERROR(VLOOKUP(A40,'2010'!$C$3:$U$19,4,FALSE),0)+IFERROR(VLOOKUP(A40,'2009'!$C$3:$U$23,4,FALSE),0)</f>
        <v>44</v>
      </c>
      <c r="E40" s="56">
        <f>+IFERROR(VLOOKUP(A40,'2017'!$C$3:$U$28,5,FALSE),0)+IFERROR(VLOOKUP(A40,'2016'!$C$3:$U$25,5,FALSE),0)+IFERROR(VLOOKUP(A40,'2015'!$C$3:$U$23,5,FALSE),0)+IFERROR(VLOOKUP(A40,'2014'!$C$3:$U$15,5,FALSE),0)+IFERROR(VLOOKUP(A40,'2013'!$C$3:$U$19,5,FALSE),0)+IFERROR(VLOOKUP(A40,'2012'!$C$3:$U$18,5,FALSE),0)+IFERROR(VLOOKUP(A40,'2011'!$C$3:$U$16,5,FALSE),0)+IFERROR(VLOOKUP(A40,'2010'!$C$3:$U$19,5,FALSE),0)+IFERROR(VLOOKUP(A40,'2009'!$C$3:$U$23,5,FALSE),0)</f>
        <v>28</v>
      </c>
      <c r="F40" s="56">
        <f>+IFERROR(VLOOKUP(A40,'2017'!$C$3:$U$28,6,FALSE),0)+IFERROR(VLOOKUP(A40,'2016'!$C$3:$U$25,6,FALSE),0)+IFERROR(VLOOKUP(A40,'2015'!$C$3:$U$23,6,FALSE),0)+IFERROR(VLOOKUP(A40,'2014'!$C$3:$U$15,6,FALSE),0)+IFERROR(VLOOKUP(A40,'2013'!$C$3:$U$19,6,FALSE),0)+IFERROR(VLOOKUP(A40,'2012'!$C$3:$U$18,6,FALSE),0)+IFERROR(VLOOKUP(A40,'2011'!$C$3:$U$16,6,FALSE),0)+IFERROR(VLOOKUP(A40,'2010'!$C$3:$U$19,6,FALSE),0)+IFERROR(VLOOKUP(A40,'2009'!$C$3:$U$23,6,FALSE),0)</f>
        <v>14</v>
      </c>
      <c r="G40" s="56">
        <f>+IFERROR(VLOOKUP(A40,'2017'!$C$3:$U$28,7,FALSE),0)+IFERROR(VLOOKUP(A40,'2016'!$C$3:$U$25,7,FALSE),0)+IFERROR(VLOOKUP(A40,'2015'!$C$3:$U$23,7,FALSE),0)+IFERROR(VLOOKUP(A40,'2014'!$C$3:$U$15,7,FALSE),0)+IFERROR(VLOOKUP(A40,'2013'!$C$3:$U$19,7,FALSE),0)+IFERROR(VLOOKUP(A40,'2012'!$C$3:$U$18,7,FALSE),0)+IFERROR(VLOOKUP(A40,'2011'!$C$3:$U$16,7,FALSE),0)+IFERROR(VLOOKUP(A40,'2010'!$C$3:$U$19,7,FALSE),0)+IFERROR(VLOOKUP(A40,'2009'!$C$3:$U$23,7,FALSE),0)</f>
        <v>1</v>
      </c>
      <c r="H40" s="56">
        <f>+IFERROR(VLOOKUP(A40,'2017'!$C$3:$U$28,8,FALSE),0)+IFERROR(VLOOKUP(A40,'2016'!$C$3:$U$25,8,FALSE),0)+IFERROR(VLOOKUP(A40,'2015'!$C$3:$U$23,8,FALSE),0)+IFERROR(VLOOKUP(A40,'2014'!$C$3:$U$15,8,FALSE),0)+IFERROR(VLOOKUP(A40,'2013'!$C$3:$U$19,8,FALSE),0)+IFERROR(VLOOKUP(A40,'2012'!$C$3:$U$18,8,FALSE),0)+IFERROR(VLOOKUP(A40,'2011'!$C$3:$U$16,8,FALSE),0)+IFERROR(VLOOKUP(A40,'2010'!$C$3:$U$19,8,FALSE),0)+IFERROR(VLOOKUP(A40,'2009'!$C$3:$U$23,8,FALSE),0)</f>
        <v>1</v>
      </c>
      <c r="I40" s="56">
        <f>+IFERROR(VLOOKUP(A40,'2017'!$C$3:$U$28,9,FALSE),0)+IFERROR(VLOOKUP(A40,'2016'!$C$3:$U$25,9,FALSE),0)+IFERROR(VLOOKUP(A40,'2015'!$C$3:$U$23,9,FALSE),0)+IFERROR(VLOOKUP(A40,'2014'!$C$3:$U$15,9,FALSE),0)+IFERROR(VLOOKUP(A40,'2013'!$C$3:$U$19,9,FALSE),0)+IFERROR(VLOOKUP(A40,'2012'!$C$3:$U$18,9,FALSE),0)+IFERROR(VLOOKUP(A40,'2011'!$C$3:$U$16,9,FALSE),0)+IFERROR(VLOOKUP(A40,'2010'!$C$3:$U$19,9,FALSE),0)+IFERROR(VLOOKUP(A40,'2009'!$C$3:$U$23,9,FALSE),0)</f>
        <v>31</v>
      </c>
      <c r="J40" s="56">
        <f>+IFERROR(VLOOKUP(A40,'2017'!$C$3:$U$28,10,FALSE),0)+IFERROR(VLOOKUP(A40,'2016'!$C$3:$U$25,10,FALSE),0)+IFERROR(VLOOKUP(A40,'2015'!$C$3:$U$23,10,FALSE),0)+IFERROR(VLOOKUP(A40,'2014'!$C$3:$U$15,10,FALSE),0)+IFERROR(VLOOKUP(A40,'2013'!$C$3:$U$19,10,FALSE),0)+IFERROR(VLOOKUP(A40,'2012'!$C$3:$U$18,10,FALSE),0)+IFERROR(VLOOKUP(A40,'2011'!$C$3:$U$16,10,FALSE),0)+IFERROR(VLOOKUP(A40,'2010'!$C$3:$U$19,10,FALSE),0)+IFERROR(VLOOKUP(A40,'2009'!$C$3:$U$23,10,FALSE),0)</f>
        <v>3</v>
      </c>
      <c r="K40" s="56">
        <f>+IFERROR(VLOOKUP(A40,'2017'!$C$3:$U$28,11,FALSE),0)+IFERROR(VLOOKUP(A40,'2016'!$C$3:$U$25,11,FALSE),0)+IFERROR(VLOOKUP(A40,'2015'!$C$3:$U$23,11,FALSE),0)+IFERROR(VLOOKUP(A40,'2014'!$C$3:$U$15,11,FALSE),0)+IFERROR(VLOOKUP(A40,'2013'!$C$3:$U$19,11,FALSE),0)+IFERROR(VLOOKUP(A40,'2012'!$C$3:$U$18,11,FALSE),0)+IFERROR(VLOOKUP(A40,'2011'!$C$3:$U$16,11,FALSE),0)+IFERROR(VLOOKUP(A40,'2010'!$C$3:$U$19,11,FALSE),0)+IFERROR(VLOOKUP(A40,'2009'!$C$3:$U$23,11,FALSE),0)</f>
        <v>13</v>
      </c>
      <c r="L40" s="56">
        <f>+IFERROR(VLOOKUP(A40,'2017'!$C$3:$U$28,12,FALSE),0)+IFERROR(VLOOKUP(A40,'2016'!$C$3:$U$25,12,FALSE),0)+IFERROR(VLOOKUP(A40,'2015'!$C$3:$U$23,12,FALSE),0)+IFERROR(VLOOKUP(A40,'2014'!$C$3:$U$15,12,FALSE),0)+IFERROR(VLOOKUP(A40,'2013'!$C$3:$U$19,12,FALSE),0)+IFERROR(VLOOKUP(A40,'2012'!$C$3:$U$18,12,FALSE),0)+IFERROR(VLOOKUP(A40,'2011'!$C$3:$U$16,12,FALSE),0)+IFERROR(VLOOKUP(A40,'2010'!$C$3:$U$19,12,FALSE),0)+IFERROR(VLOOKUP(A40,'2009'!$C$3:$U$23,12,FALSE),0)</f>
        <v>61</v>
      </c>
      <c r="M40" s="56">
        <f>+IFERROR(VLOOKUP(A40,'2017'!$C$3:$U$28,13,FALSE),0)+IFERROR(VLOOKUP(A40,'2016'!$C$3:$U$25,13,FALSE),0)+IFERROR(VLOOKUP(A40,'2015'!$C$3:$U$23,13,FALSE),0)+IFERROR(VLOOKUP(A40,'2014'!$C$3:$U$15,13,FALSE),0)+IFERROR(VLOOKUP(A40,'2013'!$C$3:$U$19,13,FALSE),0)+IFERROR(VLOOKUP(A40,'2012'!$C$3:$U$18,13,FALSE),0)+IFERROR(VLOOKUP(A40,'2011'!$C$3:$U$16,13,FALSE),0)+IFERROR(VLOOKUP(A40,'2010'!$C$3:$U$19,13,FALSE),0)+IFERROR(VLOOKUP(A40,'2009'!$C$3:$U$23,13,FALSE),0)</f>
        <v>4</v>
      </c>
      <c r="N40" s="40">
        <f t="shared" si="3"/>
        <v>15.25</v>
      </c>
      <c r="O40" s="56">
        <f>+IFERROR(VLOOKUP(A40,'2017'!$C$3:$U$28,15,FALSE),0)+IFERROR(VLOOKUP(A40,'2016'!$C$3:$U$25,15,FALSE),0)+IFERROR(VLOOKUP(A40,'2015'!$C$3:$U$23,15,FALSE),0)+IFERROR(VLOOKUP(A40,'2014'!$C$3:$U$15,15,FALSE),0)+IFERROR(VLOOKUP(A40,'2013'!$C$3:$U$19,15,FALSE),0)+IFERROR(VLOOKUP(A40,'2012'!$C$3:$U$18,15,FALSE),0)+IFERROR(VLOOKUP(A40,'2011'!$C$3:$U$16,15,FALSE),0)+IFERROR(VLOOKUP(A40,'2010'!$C$3:$U$19,15,FALSE),0)+IFERROR(VLOOKUP(A40,'2009'!$C$3:$U$23,15,FALSE),0)</f>
        <v>2</v>
      </c>
      <c r="P40" s="41">
        <f t="shared" si="0"/>
        <v>0.24378109452736318</v>
      </c>
      <c r="Q40" s="41">
        <f t="shared" si="1"/>
        <v>0.52551020408163263</v>
      </c>
      <c r="R40" s="41">
        <f t="shared" si="2"/>
        <v>0.22448979591836735</v>
      </c>
    </row>
    <row r="41" spans="1:18" x14ac:dyDescent="0.25">
      <c r="A41" s="11" t="s">
        <v>229</v>
      </c>
      <c r="B41" s="56">
        <f>+IFERROR(VLOOKUP(A41,'2017'!$C$3:$U$28,2,FALSE),0)+IFERROR(VLOOKUP(A41,'2016'!$C$3:$U$25,2,FALSE),0)+IFERROR(VLOOKUP(A41,'2015'!$C$3:$U$23,2,FALSE),0)+IFERROR(VLOOKUP(A41,'2014'!$C$3:$U$15,2,FALSE),0)+IFERROR(VLOOKUP(A41,'2013'!$C$3:$U$19,2,FALSE),0)+IFERROR(VLOOKUP(A41,'2012'!$C$3:$U$18,2,FALSE),0)+IFERROR(VLOOKUP(A41,'2011'!$C$3:$U$16,2,FALSE),0)+IFERROR(VLOOKUP(A41,'2010'!$C$3:$U$19,2,FALSE),0)+IFERROR(VLOOKUP(A41,'2009'!$C$3:$U$23,2,FALSE),0)</f>
        <v>62</v>
      </c>
      <c r="C41" s="56">
        <f>+IFERROR(VLOOKUP(A41,'2017'!$C$3:$U$28,3,FALSE),0)+IFERROR(VLOOKUP(A41,'2016'!$C$3:$U$25,3,FALSE),0)+IFERROR(VLOOKUP(A41,'2015'!$C$3:$U$23,3,FALSE),0)+IFERROR(VLOOKUP(A41,'2014'!$C$3:$U$15,3,FALSE),0)+IFERROR(VLOOKUP(A41,'2013'!$C$3:$U$19,3,FALSE),0)+IFERROR(VLOOKUP(A41,'2012'!$C$3:$U$18,3,FALSE),0)+IFERROR(VLOOKUP(A41,'2011'!$C$3:$U$16,3,FALSE),0)+IFERROR(VLOOKUP(A41,'2010'!$C$3:$U$19,3,FALSE),0)+IFERROR(VLOOKUP(A41,'2009'!$C$3:$U$23,3,FALSE),0)</f>
        <v>11</v>
      </c>
      <c r="D41" s="56">
        <f>+IFERROR(VLOOKUP(A41,'2017'!$C$3:$U$28,4,FALSE),0)+IFERROR(VLOOKUP(A41,'2016'!$C$3:$U$25,4,FALSE),0)+IFERROR(VLOOKUP(A41,'2015'!$C$3:$U$23,4,FALSE),0)+IFERROR(VLOOKUP(A41,'2014'!$C$3:$U$15,4,FALSE),0)+IFERROR(VLOOKUP(A41,'2013'!$C$3:$U$19,4,FALSE),0)+IFERROR(VLOOKUP(A41,'2012'!$C$3:$U$18,4,FALSE),0)+IFERROR(VLOOKUP(A41,'2011'!$C$3:$U$16,4,FALSE),0)+IFERROR(VLOOKUP(A41,'2010'!$C$3:$U$19,4,FALSE),0)+IFERROR(VLOOKUP(A41,'2009'!$C$3:$U$23,4,FALSE),0)</f>
        <v>17</v>
      </c>
      <c r="E41" s="56">
        <f>+IFERROR(VLOOKUP(A41,'2017'!$C$3:$U$28,5,FALSE),0)+IFERROR(VLOOKUP(A41,'2016'!$C$3:$U$25,5,FALSE),0)+IFERROR(VLOOKUP(A41,'2015'!$C$3:$U$23,5,FALSE),0)+IFERROR(VLOOKUP(A41,'2014'!$C$3:$U$15,5,FALSE),0)+IFERROR(VLOOKUP(A41,'2013'!$C$3:$U$19,5,FALSE),0)+IFERROR(VLOOKUP(A41,'2012'!$C$3:$U$18,5,FALSE),0)+IFERROR(VLOOKUP(A41,'2011'!$C$3:$U$16,5,FALSE),0)+IFERROR(VLOOKUP(A41,'2010'!$C$3:$U$19,5,FALSE),0)+IFERROR(VLOOKUP(A41,'2009'!$C$3:$U$23,5,FALSE),0)</f>
        <v>16</v>
      </c>
      <c r="F41" s="56">
        <f>+IFERROR(VLOOKUP(A41,'2017'!$C$3:$U$28,6,FALSE),0)+IFERROR(VLOOKUP(A41,'2016'!$C$3:$U$25,6,FALSE),0)+IFERROR(VLOOKUP(A41,'2015'!$C$3:$U$23,6,FALSE),0)+IFERROR(VLOOKUP(A41,'2014'!$C$3:$U$15,6,FALSE),0)+IFERROR(VLOOKUP(A41,'2013'!$C$3:$U$19,6,FALSE),0)+IFERROR(VLOOKUP(A41,'2012'!$C$3:$U$18,6,FALSE),0)+IFERROR(VLOOKUP(A41,'2011'!$C$3:$U$16,6,FALSE),0)+IFERROR(VLOOKUP(A41,'2010'!$C$3:$U$19,6,FALSE),0)+IFERROR(VLOOKUP(A41,'2009'!$C$3:$U$23,6,FALSE),0)</f>
        <v>0</v>
      </c>
      <c r="G41" s="56">
        <f>+IFERROR(VLOOKUP(A41,'2017'!$C$3:$U$28,7,FALSE),0)+IFERROR(VLOOKUP(A41,'2016'!$C$3:$U$25,7,FALSE),0)+IFERROR(VLOOKUP(A41,'2015'!$C$3:$U$23,7,FALSE),0)+IFERROR(VLOOKUP(A41,'2014'!$C$3:$U$15,7,FALSE),0)+IFERROR(VLOOKUP(A41,'2013'!$C$3:$U$19,7,FALSE),0)+IFERROR(VLOOKUP(A41,'2012'!$C$3:$U$18,7,FALSE),0)+IFERROR(VLOOKUP(A41,'2011'!$C$3:$U$16,7,FALSE),0)+IFERROR(VLOOKUP(A41,'2010'!$C$3:$U$19,7,FALSE),0)+IFERROR(VLOOKUP(A41,'2009'!$C$3:$U$23,7,FALSE),0)</f>
        <v>1</v>
      </c>
      <c r="H41" s="56">
        <f>+IFERROR(VLOOKUP(A41,'2017'!$C$3:$U$28,8,FALSE),0)+IFERROR(VLOOKUP(A41,'2016'!$C$3:$U$25,8,FALSE),0)+IFERROR(VLOOKUP(A41,'2015'!$C$3:$U$23,8,FALSE),0)+IFERROR(VLOOKUP(A41,'2014'!$C$3:$U$15,8,FALSE),0)+IFERROR(VLOOKUP(A41,'2013'!$C$3:$U$19,8,FALSE),0)+IFERROR(VLOOKUP(A41,'2012'!$C$3:$U$18,8,FALSE),0)+IFERROR(VLOOKUP(A41,'2011'!$C$3:$U$16,8,FALSE),0)+IFERROR(VLOOKUP(A41,'2010'!$C$3:$U$19,8,FALSE),0)+IFERROR(VLOOKUP(A41,'2009'!$C$3:$U$23,8,FALSE),0)</f>
        <v>0</v>
      </c>
      <c r="I41" s="56">
        <f>+IFERROR(VLOOKUP(A41,'2017'!$C$3:$U$28,9,FALSE),0)+IFERROR(VLOOKUP(A41,'2016'!$C$3:$U$25,9,FALSE),0)+IFERROR(VLOOKUP(A41,'2015'!$C$3:$U$23,9,FALSE),0)+IFERROR(VLOOKUP(A41,'2014'!$C$3:$U$15,9,FALSE),0)+IFERROR(VLOOKUP(A41,'2013'!$C$3:$U$19,9,FALSE),0)+IFERROR(VLOOKUP(A41,'2012'!$C$3:$U$18,9,FALSE),0)+IFERROR(VLOOKUP(A41,'2011'!$C$3:$U$16,9,FALSE),0)+IFERROR(VLOOKUP(A41,'2010'!$C$3:$U$19,9,FALSE),0)+IFERROR(VLOOKUP(A41,'2009'!$C$3:$U$23,9,FALSE),0)</f>
        <v>7</v>
      </c>
      <c r="J41" s="56">
        <f>+IFERROR(VLOOKUP(A41,'2017'!$C$3:$U$28,10,FALSE),0)+IFERROR(VLOOKUP(A41,'2016'!$C$3:$U$25,10,FALSE),0)+IFERROR(VLOOKUP(A41,'2015'!$C$3:$U$23,10,FALSE),0)+IFERROR(VLOOKUP(A41,'2014'!$C$3:$U$15,10,FALSE),0)+IFERROR(VLOOKUP(A41,'2013'!$C$3:$U$19,10,FALSE),0)+IFERROR(VLOOKUP(A41,'2012'!$C$3:$U$18,10,FALSE),0)+IFERROR(VLOOKUP(A41,'2011'!$C$3:$U$16,10,FALSE),0)+IFERROR(VLOOKUP(A41,'2010'!$C$3:$U$19,10,FALSE),0)+IFERROR(VLOOKUP(A41,'2009'!$C$3:$U$23,10,FALSE),0)</f>
        <v>0</v>
      </c>
      <c r="K41" s="56">
        <f>+IFERROR(VLOOKUP(A41,'2017'!$C$3:$U$28,11,FALSE),0)+IFERROR(VLOOKUP(A41,'2016'!$C$3:$U$25,11,FALSE),0)+IFERROR(VLOOKUP(A41,'2015'!$C$3:$U$23,11,FALSE),0)+IFERROR(VLOOKUP(A41,'2014'!$C$3:$U$15,11,FALSE),0)+IFERROR(VLOOKUP(A41,'2013'!$C$3:$U$19,11,FALSE),0)+IFERROR(VLOOKUP(A41,'2012'!$C$3:$U$18,11,FALSE),0)+IFERROR(VLOOKUP(A41,'2011'!$C$3:$U$16,11,FALSE),0)+IFERROR(VLOOKUP(A41,'2010'!$C$3:$U$19,11,FALSE),0)+IFERROR(VLOOKUP(A41,'2009'!$C$3:$U$23,11,FALSE),0)</f>
        <v>6</v>
      </c>
      <c r="L41" s="56">
        <f>+IFERROR(VLOOKUP(A41,'2017'!$C$3:$U$28,12,FALSE),0)+IFERROR(VLOOKUP(A41,'2016'!$C$3:$U$25,12,FALSE),0)+IFERROR(VLOOKUP(A41,'2015'!$C$3:$U$23,12,FALSE),0)+IFERROR(VLOOKUP(A41,'2014'!$C$3:$U$15,12,FALSE),0)+IFERROR(VLOOKUP(A41,'2013'!$C$3:$U$19,12,FALSE),0)+IFERROR(VLOOKUP(A41,'2012'!$C$3:$U$18,12,FALSE),0)+IFERROR(VLOOKUP(A41,'2011'!$C$3:$U$16,12,FALSE),0)+IFERROR(VLOOKUP(A41,'2010'!$C$3:$U$19,12,FALSE),0)+IFERROR(VLOOKUP(A41,'2009'!$C$3:$U$23,12,FALSE),0)</f>
        <v>6</v>
      </c>
      <c r="M41" s="56">
        <f>+IFERROR(VLOOKUP(A41,'2017'!$C$3:$U$28,13,FALSE),0)+IFERROR(VLOOKUP(A41,'2016'!$C$3:$U$25,13,FALSE),0)+IFERROR(VLOOKUP(A41,'2015'!$C$3:$U$23,13,FALSE),0)+IFERROR(VLOOKUP(A41,'2014'!$C$3:$U$15,13,FALSE),0)+IFERROR(VLOOKUP(A41,'2013'!$C$3:$U$19,13,FALSE),0)+IFERROR(VLOOKUP(A41,'2012'!$C$3:$U$18,13,FALSE),0)+IFERROR(VLOOKUP(A41,'2011'!$C$3:$U$16,13,FALSE),0)+IFERROR(VLOOKUP(A41,'2010'!$C$3:$U$19,13,FALSE),0)+IFERROR(VLOOKUP(A41,'2009'!$C$3:$U$23,13,FALSE),0)</f>
        <v>1</v>
      </c>
      <c r="N41" s="40">
        <f t="shared" si="3"/>
        <v>6</v>
      </c>
      <c r="O41" s="56">
        <f>+IFERROR(VLOOKUP(A41,'2017'!$C$3:$U$28,15,FALSE),0)+IFERROR(VLOOKUP(A41,'2016'!$C$3:$U$25,15,FALSE),0)+IFERROR(VLOOKUP(A41,'2015'!$C$3:$U$23,15,FALSE),0)+IFERROR(VLOOKUP(A41,'2014'!$C$3:$U$15,15,FALSE),0)+IFERROR(VLOOKUP(A41,'2013'!$C$3:$U$19,15,FALSE),0)+IFERROR(VLOOKUP(A41,'2012'!$C$3:$U$18,15,FALSE),0)+IFERROR(VLOOKUP(A41,'2011'!$C$3:$U$16,15,FALSE),0)+IFERROR(VLOOKUP(A41,'2010'!$C$3:$U$19,15,FALSE),0)+IFERROR(VLOOKUP(A41,'2009'!$C$3:$U$23,15,FALSE),0)</f>
        <v>0</v>
      </c>
      <c r="P41" s="41">
        <f t="shared" si="0"/>
        <v>0.27419354838709675</v>
      </c>
      <c r="Q41" s="41">
        <f t="shared" si="1"/>
        <v>0.58064516129032262</v>
      </c>
      <c r="R41" s="41">
        <f t="shared" si="2"/>
        <v>0.27419354838709675</v>
      </c>
    </row>
    <row r="42" spans="1:18" s="1" customFormat="1" x14ac:dyDescent="0.25">
      <c r="A42" s="11" t="s">
        <v>239</v>
      </c>
      <c r="B42" s="56">
        <f>+IFERROR(VLOOKUP(A42,'2017'!$C$3:$U$28,2,FALSE),0)+IFERROR(VLOOKUP(A42,'2016'!$C$3:$U$25,2,FALSE),0)+IFERROR(VLOOKUP(A42,'2015'!$C$3:$U$23,2,FALSE),0)+IFERROR(VLOOKUP(A42,'2014'!$C$3:$U$15,2,FALSE),0)+IFERROR(VLOOKUP(A42,'2013'!$C$3:$U$19,2,FALSE),0)+IFERROR(VLOOKUP(A42,'2012'!$C$3:$U$18,2,FALSE),0)+IFERROR(VLOOKUP(A42,'2011'!$C$3:$U$16,2,FALSE),0)+IFERROR(VLOOKUP(A42,'2010'!$C$3:$U$19,2,FALSE),0)+IFERROR(VLOOKUP(A42,'2009'!$C$3:$U$23,2,FALSE),0)</f>
        <v>92</v>
      </c>
      <c r="C42" s="56">
        <f>+IFERROR(VLOOKUP(A42,'2017'!$C$3:$U$28,3,FALSE),0)+IFERROR(VLOOKUP(A42,'2016'!$C$3:$U$25,3,FALSE),0)+IFERROR(VLOOKUP(A42,'2015'!$C$3:$U$23,3,FALSE),0)+IFERROR(VLOOKUP(A42,'2014'!$C$3:$U$15,3,FALSE),0)+IFERROR(VLOOKUP(A42,'2013'!$C$3:$U$19,3,FALSE),0)+IFERROR(VLOOKUP(A42,'2012'!$C$3:$U$18,3,FALSE),0)+IFERROR(VLOOKUP(A42,'2011'!$C$3:$U$16,3,FALSE),0)+IFERROR(VLOOKUP(A42,'2010'!$C$3:$U$19,3,FALSE),0)+IFERROR(VLOOKUP(A42,'2009'!$C$3:$U$23,3,FALSE),0)</f>
        <v>19</v>
      </c>
      <c r="D42" s="56">
        <f>+IFERROR(VLOOKUP(A42,'2017'!$C$3:$U$28,4,FALSE),0)+IFERROR(VLOOKUP(A42,'2016'!$C$3:$U$25,4,FALSE),0)+IFERROR(VLOOKUP(A42,'2015'!$C$3:$U$23,4,FALSE),0)+IFERROR(VLOOKUP(A42,'2014'!$C$3:$U$15,4,FALSE),0)+IFERROR(VLOOKUP(A42,'2013'!$C$3:$U$19,4,FALSE),0)+IFERROR(VLOOKUP(A42,'2012'!$C$3:$U$18,4,FALSE),0)+IFERROR(VLOOKUP(A42,'2011'!$C$3:$U$16,4,FALSE),0)+IFERROR(VLOOKUP(A42,'2010'!$C$3:$U$19,4,FALSE),0)+IFERROR(VLOOKUP(A42,'2009'!$C$3:$U$23,4,FALSE),0)</f>
        <v>22</v>
      </c>
      <c r="E42" s="56">
        <f>+IFERROR(VLOOKUP(A42,'2017'!$C$3:$U$28,5,FALSE),0)+IFERROR(VLOOKUP(A42,'2016'!$C$3:$U$25,5,FALSE),0)+IFERROR(VLOOKUP(A42,'2015'!$C$3:$U$23,5,FALSE),0)+IFERROR(VLOOKUP(A42,'2014'!$C$3:$U$15,5,FALSE),0)+IFERROR(VLOOKUP(A42,'2013'!$C$3:$U$19,5,FALSE),0)+IFERROR(VLOOKUP(A42,'2012'!$C$3:$U$18,5,FALSE),0)+IFERROR(VLOOKUP(A42,'2011'!$C$3:$U$16,5,FALSE),0)+IFERROR(VLOOKUP(A42,'2010'!$C$3:$U$19,5,FALSE),0)+IFERROR(VLOOKUP(A42,'2009'!$C$3:$U$23,5,FALSE),0)</f>
        <v>13</v>
      </c>
      <c r="F42" s="56">
        <f>+IFERROR(VLOOKUP(A42,'2017'!$C$3:$U$28,6,FALSE),0)+IFERROR(VLOOKUP(A42,'2016'!$C$3:$U$25,6,FALSE),0)+IFERROR(VLOOKUP(A42,'2015'!$C$3:$U$23,6,FALSE),0)+IFERROR(VLOOKUP(A42,'2014'!$C$3:$U$15,6,FALSE),0)+IFERROR(VLOOKUP(A42,'2013'!$C$3:$U$19,6,FALSE),0)+IFERROR(VLOOKUP(A42,'2012'!$C$3:$U$18,6,FALSE),0)+IFERROR(VLOOKUP(A42,'2011'!$C$3:$U$16,6,FALSE),0)+IFERROR(VLOOKUP(A42,'2010'!$C$3:$U$19,6,FALSE),0)+IFERROR(VLOOKUP(A42,'2009'!$C$3:$U$23,6,FALSE),0)</f>
        <v>7</v>
      </c>
      <c r="G42" s="56">
        <f>+IFERROR(VLOOKUP(A42,'2017'!$C$3:$U$28,7,FALSE),0)+IFERROR(VLOOKUP(A42,'2016'!$C$3:$U$25,7,FALSE),0)+IFERROR(VLOOKUP(A42,'2015'!$C$3:$U$23,7,FALSE),0)+IFERROR(VLOOKUP(A42,'2014'!$C$3:$U$15,7,FALSE),0)+IFERROR(VLOOKUP(A42,'2013'!$C$3:$U$19,7,FALSE),0)+IFERROR(VLOOKUP(A42,'2012'!$C$3:$U$18,7,FALSE),0)+IFERROR(VLOOKUP(A42,'2011'!$C$3:$U$16,7,FALSE),0)+IFERROR(VLOOKUP(A42,'2010'!$C$3:$U$19,7,FALSE),0)+IFERROR(VLOOKUP(A42,'2009'!$C$3:$U$23,7,FALSE),0)</f>
        <v>0</v>
      </c>
      <c r="H42" s="56">
        <f>+IFERROR(VLOOKUP(A42,'2017'!$C$3:$U$28,8,FALSE),0)+IFERROR(VLOOKUP(A42,'2016'!$C$3:$U$25,8,FALSE),0)+IFERROR(VLOOKUP(A42,'2015'!$C$3:$U$23,8,FALSE),0)+IFERROR(VLOOKUP(A42,'2014'!$C$3:$U$15,8,FALSE),0)+IFERROR(VLOOKUP(A42,'2013'!$C$3:$U$19,8,FALSE),0)+IFERROR(VLOOKUP(A42,'2012'!$C$3:$U$18,8,FALSE),0)+IFERROR(VLOOKUP(A42,'2011'!$C$3:$U$16,8,FALSE),0)+IFERROR(VLOOKUP(A42,'2010'!$C$3:$U$19,8,FALSE),0)+IFERROR(VLOOKUP(A42,'2009'!$C$3:$U$23,8,FALSE),0)</f>
        <v>2</v>
      </c>
      <c r="I42" s="56">
        <f>+IFERROR(VLOOKUP(A42,'2017'!$C$3:$U$28,9,FALSE),0)+IFERROR(VLOOKUP(A42,'2016'!$C$3:$U$25,9,FALSE),0)+IFERROR(VLOOKUP(A42,'2015'!$C$3:$U$23,9,FALSE),0)+IFERROR(VLOOKUP(A42,'2014'!$C$3:$U$15,9,FALSE),0)+IFERROR(VLOOKUP(A42,'2013'!$C$3:$U$19,9,FALSE),0)+IFERROR(VLOOKUP(A42,'2012'!$C$3:$U$18,9,FALSE),0)+IFERROR(VLOOKUP(A42,'2011'!$C$3:$U$16,9,FALSE),0)+IFERROR(VLOOKUP(A42,'2010'!$C$3:$U$19,9,FALSE),0)+IFERROR(VLOOKUP(A42,'2009'!$C$3:$U$23,9,FALSE),0)</f>
        <v>16</v>
      </c>
      <c r="J42" s="56">
        <f>+IFERROR(VLOOKUP(A42,'2017'!$C$3:$U$28,10,FALSE),0)+IFERROR(VLOOKUP(A42,'2016'!$C$3:$U$25,10,FALSE),0)+IFERROR(VLOOKUP(A42,'2015'!$C$3:$U$23,10,FALSE),0)+IFERROR(VLOOKUP(A42,'2014'!$C$3:$U$15,10,FALSE),0)+IFERROR(VLOOKUP(A42,'2013'!$C$3:$U$19,10,FALSE),0)+IFERROR(VLOOKUP(A42,'2012'!$C$3:$U$18,10,FALSE),0)+IFERROR(VLOOKUP(A42,'2011'!$C$3:$U$16,10,FALSE),0)+IFERROR(VLOOKUP(A42,'2010'!$C$3:$U$19,10,FALSE),0)+IFERROR(VLOOKUP(A42,'2009'!$C$3:$U$23,10,FALSE),0)</f>
        <v>2</v>
      </c>
      <c r="K42" s="56">
        <f>+IFERROR(VLOOKUP(A42,'2017'!$C$3:$U$28,11,FALSE),0)+IFERROR(VLOOKUP(A42,'2016'!$C$3:$U$25,11,FALSE),0)+IFERROR(VLOOKUP(A42,'2015'!$C$3:$U$23,11,FALSE),0)+IFERROR(VLOOKUP(A42,'2014'!$C$3:$U$15,11,FALSE),0)+IFERROR(VLOOKUP(A42,'2013'!$C$3:$U$19,11,FALSE),0)+IFERROR(VLOOKUP(A42,'2012'!$C$3:$U$18,11,FALSE),0)+IFERROR(VLOOKUP(A42,'2011'!$C$3:$U$16,11,FALSE),0)+IFERROR(VLOOKUP(A42,'2010'!$C$3:$U$19,11,FALSE),0)+IFERROR(VLOOKUP(A42,'2009'!$C$3:$U$23,11,FALSE),0)</f>
        <v>13</v>
      </c>
      <c r="L42" s="56">
        <f>+IFERROR(VLOOKUP(A42,'2017'!$C$3:$U$28,12,FALSE),0)+IFERROR(VLOOKUP(A42,'2016'!$C$3:$U$25,12,FALSE),0)+IFERROR(VLOOKUP(A42,'2015'!$C$3:$U$23,12,FALSE),0)+IFERROR(VLOOKUP(A42,'2014'!$C$3:$U$15,12,FALSE),0)+IFERROR(VLOOKUP(A42,'2013'!$C$3:$U$19,12,FALSE),0)+IFERROR(VLOOKUP(A42,'2012'!$C$3:$U$18,12,FALSE),0)+IFERROR(VLOOKUP(A42,'2011'!$C$3:$U$16,12,FALSE),0)+IFERROR(VLOOKUP(A42,'2010'!$C$3:$U$19,12,FALSE),0)+IFERROR(VLOOKUP(A42,'2009'!$C$3:$U$23,12,FALSE),0)</f>
        <v>38</v>
      </c>
      <c r="M42" s="56">
        <f>+IFERROR(VLOOKUP(A42,'2017'!$C$3:$U$28,13,FALSE),0)+IFERROR(VLOOKUP(A42,'2016'!$C$3:$U$25,13,FALSE),0)+IFERROR(VLOOKUP(A42,'2015'!$C$3:$U$23,13,FALSE),0)+IFERROR(VLOOKUP(A42,'2014'!$C$3:$U$15,13,FALSE),0)+IFERROR(VLOOKUP(A42,'2013'!$C$3:$U$19,13,FALSE),0)+IFERROR(VLOOKUP(A42,'2012'!$C$3:$U$18,13,FALSE),0)+IFERROR(VLOOKUP(A42,'2011'!$C$3:$U$16,13,FALSE),0)+IFERROR(VLOOKUP(A42,'2010'!$C$3:$U$19,13,FALSE),0)+IFERROR(VLOOKUP(A42,'2009'!$C$3:$U$23,13,FALSE),0)</f>
        <v>7</v>
      </c>
      <c r="N42" s="40">
        <f t="shared" si="3"/>
        <v>5.4285714285714288</v>
      </c>
      <c r="O42" s="56">
        <f>+IFERROR(VLOOKUP(A42,'2017'!$C$3:$U$28,15,FALSE),0)+IFERROR(VLOOKUP(A42,'2016'!$C$3:$U$25,15,FALSE),0)+IFERROR(VLOOKUP(A42,'2015'!$C$3:$U$23,15,FALSE),0)+IFERROR(VLOOKUP(A42,'2014'!$C$3:$U$15,15,FALSE),0)+IFERROR(VLOOKUP(A42,'2013'!$C$3:$U$19,15,FALSE),0)+IFERROR(VLOOKUP(A42,'2012'!$C$3:$U$18,15,FALSE),0)+IFERROR(VLOOKUP(A42,'2011'!$C$3:$U$16,15,FALSE),0)+IFERROR(VLOOKUP(A42,'2010'!$C$3:$U$19,15,FALSE),0)+IFERROR(VLOOKUP(A42,'2009'!$C$3:$U$23,15,FALSE),0)</f>
        <v>1</v>
      </c>
      <c r="P42" s="41">
        <f t="shared" si="0"/>
        <v>0.26315789473684209</v>
      </c>
      <c r="Q42" s="41">
        <f t="shared" si="1"/>
        <v>0.53260869565217395</v>
      </c>
      <c r="R42" s="41">
        <f t="shared" si="2"/>
        <v>0.2391304347826087</v>
      </c>
    </row>
    <row r="43" spans="1:18" x14ac:dyDescent="0.25">
      <c r="A43" s="11" t="s">
        <v>258</v>
      </c>
      <c r="B43" s="56">
        <f>+IFERROR(VLOOKUP(A43,'2017'!$C$3:$U$28,2,FALSE),0)+IFERROR(VLOOKUP(A43,'2016'!$C$3:$U$25,2,FALSE),0)+IFERROR(VLOOKUP(A43,'2015'!$C$3:$U$23,2,FALSE),0)+IFERROR(VLOOKUP(A43,'2014'!$C$3:$U$15,2,FALSE),0)+IFERROR(VLOOKUP(A43,'2013'!$C$3:$U$19,2,FALSE),0)+IFERROR(VLOOKUP(A43,'2012'!$C$3:$U$18,2,FALSE),0)+IFERROR(VLOOKUP(A43,'2011'!$C$3:$U$16,2,FALSE),0)+IFERROR(VLOOKUP(A43,'2010'!$C$3:$U$19,2,FALSE),0)+IFERROR(VLOOKUP(A43,'2009'!$C$3:$U$23,2,FALSE),0)</f>
        <v>177</v>
      </c>
      <c r="C43" s="56">
        <f>+IFERROR(VLOOKUP(A43,'2017'!$C$3:$U$28,3,FALSE),0)+IFERROR(VLOOKUP(A43,'2016'!$C$3:$U$25,3,FALSE),0)+IFERROR(VLOOKUP(A43,'2015'!$C$3:$U$23,3,FALSE),0)+IFERROR(VLOOKUP(A43,'2014'!$C$3:$U$15,3,FALSE),0)+IFERROR(VLOOKUP(A43,'2013'!$C$3:$U$19,3,FALSE),0)+IFERROR(VLOOKUP(A43,'2012'!$C$3:$U$18,3,FALSE),0)+IFERROR(VLOOKUP(A43,'2011'!$C$3:$U$16,3,FALSE),0)+IFERROR(VLOOKUP(A43,'2010'!$C$3:$U$19,3,FALSE),0)+IFERROR(VLOOKUP(A43,'2009'!$C$3:$U$23,3,FALSE),0)</f>
        <v>26</v>
      </c>
      <c r="D43" s="56">
        <f>+IFERROR(VLOOKUP(A43,'2017'!$C$3:$U$28,4,FALSE),0)+IFERROR(VLOOKUP(A43,'2016'!$C$3:$U$25,4,FALSE),0)+IFERROR(VLOOKUP(A43,'2015'!$C$3:$U$23,4,FALSE),0)+IFERROR(VLOOKUP(A43,'2014'!$C$3:$U$15,4,FALSE),0)+IFERROR(VLOOKUP(A43,'2013'!$C$3:$U$19,4,FALSE),0)+IFERROR(VLOOKUP(A43,'2012'!$C$3:$U$18,4,FALSE),0)+IFERROR(VLOOKUP(A43,'2011'!$C$3:$U$16,4,FALSE),0)+IFERROR(VLOOKUP(A43,'2010'!$C$3:$U$19,4,FALSE),0)+IFERROR(VLOOKUP(A43,'2009'!$C$3:$U$23,4,FALSE),0)</f>
        <v>39</v>
      </c>
      <c r="E43" s="56">
        <f>+IFERROR(VLOOKUP(A43,'2017'!$C$3:$U$28,5,FALSE),0)+IFERROR(VLOOKUP(A43,'2016'!$C$3:$U$25,5,FALSE),0)+IFERROR(VLOOKUP(A43,'2015'!$C$3:$U$23,5,FALSE),0)+IFERROR(VLOOKUP(A43,'2014'!$C$3:$U$15,5,FALSE),0)+IFERROR(VLOOKUP(A43,'2013'!$C$3:$U$19,5,FALSE),0)+IFERROR(VLOOKUP(A43,'2012'!$C$3:$U$18,5,FALSE),0)+IFERROR(VLOOKUP(A43,'2011'!$C$3:$U$16,5,FALSE),0)+IFERROR(VLOOKUP(A43,'2010'!$C$3:$U$19,5,FALSE),0)+IFERROR(VLOOKUP(A43,'2009'!$C$3:$U$23,5,FALSE),0)</f>
        <v>33</v>
      </c>
      <c r="F43" s="56">
        <f>+IFERROR(VLOOKUP(A43,'2017'!$C$3:$U$28,6,FALSE),0)+IFERROR(VLOOKUP(A43,'2016'!$C$3:$U$25,6,FALSE),0)+IFERROR(VLOOKUP(A43,'2015'!$C$3:$U$23,6,FALSE),0)+IFERROR(VLOOKUP(A43,'2014'!$C$3:$U$15,6,FALSE),0)+IFERROR(VLOOKUP(A43,'2013'!$C$3:$U$19,6,FALSE),0)+IFERROR(VLOOKUP(A43,'2012'!$C$3:$U$18,6,FALSE),0)+IFERROR(VLOOKUP(A43,'2011'!$C$3:$U$16,6,FALSE),0)+IFERROR(VLOOKUP(A43,'2010'!$C$3:$U$19,6,FALSE),0)+IFERROR(VLOOKUP(A43,'2009'!$C$3:$U$23,6,FALSE),0)</f>
        <v>6</v>
      </c>
      <c r="G43" s="56">
        <f>+IFERROR(VLOOKUP(A43,'2017'!$C$3:$U$28,7,FALSE),0)+IFERROR(VLOOKUP(A43,'2016'!$C$3:$U$25,7,FALSE),0)+IFERROR(VLOOKUP(A43,'2015'!$C$3:$U$23,7,FALSE),0)+IFERROR(VLOOKUP(A43,'2014'!$C$3:$U$15,7,FALSE),0)+IFERROR(VLOOKUP(A43,'2013'!$C$3:$U$19,7,FALSE),0)+IFERROR(VLOOKUP(A43,'2012'!$C$3:$U$18,7,FALSE),0)+IFERROR(VLOOKUP(A43,'2011'!$C$3:$U$16,7,FALSE),0)+IFERROR(VLOOKUP(A43,'2010'!$C$3:$U$19,7,FALSE),0)+IFERROR(VLOOKUP(A43,'2009'!$C$3:$U$23,7,FALSE),0)</f>
        <v>0</v>
      </c>
      <c r="H43" s="56">
        <f>+IFERROR(VLOOKUP(A43,'2017'!$C$3:$U$28,8,FALSE),0)+IFERROR(VLOOKUP(A43,'2016'!$C$3:$U$25,8,FALSE),0)+IFERROR(VLOOKUP(A43,'2015'!$C$3:$U$23,8,FALSE),0)+IFERROR(VLOOKUP(A43,'2014'!$C$3:$U$15,8,FALSE),0)+IFERROR(VLOOKUP(A43,'2013'!$C$3:$U$19,8,FALSE),0)+IFERROR(VLOOKUP(A43,'2012'!$C$3:$U$18,8,FALSE),0)+IFERROR(VLOOKUP(A43,'2011'!$C$3:$U$16,8,FALSE),0)+IFERROR(VLOOKUP(A43,'2010'!$C$3:$U$19,8,FALSE),0)+IFERROR(VLOOKUP(A43,'2009'!$C$3:$U$23,8,FALSE),0)</f>
        <v>0</v>
      </c>
      <c r="I43" s="56">
        <f>+IFERROR(VLOOKUP(A43,'2017'!$C$3:$U$28,9,FALSE),0)+IFERROR(VLOOKUP(A43,'2016'!$C$3:$U$25,9,FALSE),0)+IFERROR(VLOOKUP(A43,'2015'!$C$3:$U$23,9,FALSE),0)+IFERROR(VLOOKUP(A43,'2014'!$C$3:$U$15,9,FALSE),0)+IFERROR(VLOOKUP(A43,'2013'!$C$3:$U$19,9,FALSE),0)+IFERROR(VLOOKUP(A43,'2012'!$C$3:$U$18,9,FALSE),0)+IFERROR(VLOOKUP(A43,'2011'!$C$3:$U$16,9,FALSE),0)+IFERROR(VLOOKUP(A43,'2010'!$C$3:$U$19,9,FALSE),0)+IFERROR(VLOOKUP(A43,'2009'!$C$3:$U$23,9,FALSE),0)</f>
        <v>29</v>
      </c>
      <c r="J43" s="56">
        <f>+IFERROR(VLOOKUP(A43,'2017'!$C$3:$U$28,10,FALSE),0)+IFERROR(VLOOKUP(A43,'2016'!$C$3:$U$25,10,FALSE),0)+IFERROR(VLOOKUP(A43,'2015'!$C$3:$U$23,10,FALSE),0)+IFERROR(VLOOKUP(A43,'2014'!$C$3:$U$15,10,FALSE),0)+IFERROR(VLOOKUP(A43,'2013'!$C$3:$U$19,10,FALSE),0)+IFERROR(VLOOKUP(A43,'2012'!$C$3:$U$18,10,FALSE),0)+IFERROR(VLOOKUP(A43,'2011'!$C$3:$U$16,10,FALSE),0)+IFERROR(VLOOKUP(A43,'2010'!$C$3:$U$19,10,FALSE),0)+IFERROR(VLOOKUP(A43,'2009'!$C$3:$U$23,10,FALSE),0)</f>
        <v>3</v>
      </c>
      <c r="K43" s="56">
        <f>+IFERROR(VLOOKUP(A43,'2017'!$C$3:$U$28,11,FALSE),0)+IFERROR(VLOOKUP(A43,'2016'!$C$3:$U$25,11,FALSE),0)+IFERROR(VLOOKUP(A43,'2015'!$C$3:$U$23,11,FALSE),0)+IFERROR(VLOOKUP(A43,'2014'!$C$3:$U$15,11,FALSE),0)+IFERROR(VLOOKUP(A43,'2013'!$C$3:$U$19,11,FALSE),0)+IFERROR(VLOOKUP(A43,'2012'!$C$3:$U$18,11,FALSE),0)+IFERROR(VLOOKUP(A43,'2011'!$C$3:$U$16,11,FALSE),0)+IFERROR(VLOOKUP(A43,'2010'!$C$3:$U$19,11,FALSE),0)+IFERROR(VLOOKUP(A43,'2009'!$C$3:$U$23,11,FALSE),0)</f>
        <v>16</v>
      </c>
      <c r="L43" s="56">
        <f>+IFERROR(VLOOKUP(A43,'2017'!$C$3:$U$28,12,FALSE),0)+IFERROR(VLOOKUP(A43,'2016'!$C$3:$U$25,12,FALSE),0)+IFERROR(VLOOKUP(A43,'2015'!$C$3:$U$23,12,FALSE),0)+IFERROR(VLOOKUP(A43,'2014'!$C$3:$U$15,12,FALSE),0)+IFERROR(VLOOKUP(A43,'2013'!$C$3:$U$19,12,FALSE),0)+IFERROR(VLOOKUP(A43,'2012'!$C$3:$U$18,12,FALSE),0)+IFERROR(VLOOKUP(A43,'2011'!$C$3:$U$16,12,FALSE),0)+IFERROR(VLOOKUP(A43,'2010'!$C$3:$U$19,12,FALSE),0)+IFERROR(VLOOKUP(A43,'2009'!$C$3:$U$23,12,FALSE),0)</f>
        <v>45</v>
      </c>
      <c r="M43" s="56">
        <f>+IFERROR(VLOOKUP(A43,'2017'!$C$3:$U$28,13,FALSE),0)+IFERROR(VLOOKUP(A43,'2016'!$C$3:$U$25,13,FALSE),0)+IFERROR(VLOOKUP(A43,'2015'!$C$3:$U$23,13,FALSE),0)+IFERROR(VLOOKUP(A43,'2014'!$C$3:$U$15,13,FALSE),0)+IFERROR(VLOOKUP(A43,'2013'!$C$3:$U$19,13,FALSE),0)+IFERROR(VLOOKUP(A43,'2012'!$C$3:$U$18,13,FALSE),0)+IFERROR(VLOOKUP(A43,'2011'!$C$3:$U$16,13,FALSE),0)+IFERROR(VLOOKUP(A43,'2010'!$C$3:$U$19,13,FALSE),0)+IFERROR(VLOOKUP(A43,'2009'!$C$3:$U$23,13,FALSE),0)</f>
        <v>1</v>
      </c>
      <c r="N43" s="40">
        <f t="shared" si="3"/>
        <v>45</v>
      </c>
      <c r="O43" s="56">
        <f>+IFERROR(VLOOKUP(A43,'2017'!$C$3:$U$28,15,FALSE),0)+IFERROR(VLOOKUP(A43,'2016'!$C$3:$U$25,15,FALSE),0)+IFERROR(VLOOKUP(A43,'2015'!$C$3:$U$23,15,FALSE),0)+IFERROR(VLOOKUP(A43,'2014'!$C$3:$U$15,15,FALSE),0)+IFERROR(VLOOKUP(A43,'2013'!$C$3:$U$19,15,FALSE),0)+IFERROR(VLOOKUP(A43,'2012'!$C$3:$U$18,15,FALSE),0)+IFERROR(VLOOKUP(A43,'2011'!$C$3:$U$16,15,FALSE),0)+IFERROR(VLOOKUP(A43,'2010'!$C$3:$U$19,15,FALSE),0)+IFERROR(VLOOKUP(A43,'2009'!$C$3:$U$23,15,FALSE),0)</f>
        <v>1</v>
      </c>
      <c r="P43" s="41">
        <f t="shared" si="0"/>
        <v>0.23756906077348067</v>
      </c>
      <c r="Q43" s="41">
        <f t="shared" si="1"/>
        <v>0.47457627118644069</v>
      </c>
      <c r="R43" s="41">
        <f t="shared" si="2"/>
        <v>0.22033898305084745</v>
      </c>
    </row>
    <row r="44" spans="1:18" x14ac:dyDescent="0.25">
      <c r="A44" s="11" t="s">
        <v>273</v>
      </c>
      <c r="B44" s="56">
        <f>+IFERROR(VLOOKUP(A44,'2017'!$C$3:$U$28,2,FALSE),0)+IFERROR(VLOOKUP(A44,'2016'!$C$3:$U$25,2,FALSE),0)+IFERROR(VLOOKUP(A44,'2015'!$C$3:$U$23,2,FALSE),0)+IFERROR(VLOOKUP(A44,'2014'!$C$3:$U$15,2,FALSE),0)+IFERROR(VLOOKUP(A44,'2013'!$C$3:$U$19,2,FALSE),0)+IFERROR(VLOOKUP(A44,'2012'!$C$3:$U$18,2,FALSE),0)+IFERROR(VLOOKUP(A44,'2011'!$C$3:$U$16,2,FALSE),0)+IFERROR(VLOOKUP(A44,'2010'!$C$3:$U$19,2,FALSE),0)+IFERROR(VLOOKUP(A44,'2009'!$C$3:$U$23,2,FALSE),0)</f>
        <v>212</v>
      </c>
      <c r="C44" s="56">
        <f>+IFERROR(VLOOKUP(A44,'2017'!$C$3:$U$28,3,FALSE),0)+IFERROR(VLOOKUP(A44,'2016'!$C$3:$U$25,3,FALSE),0)+IFERROR(VLOOKUP(A44,'2015'!$C$3:$U$23,3,FALSE),0)+IFERROR(VLOOKUP(A44,'2014'!$C$3:$U$15,3,FALSE),0)+IFERROR(VLOOKUP(A44,'2013'!$C$3:$U$19,3,FALSE),0)+IFERROR(VLOOKUP(A44,'2012'!$C$3:$U$18,3,FALSE),0)+IFERROR(VLOOKUP(A44,'2011'!$C$3:$U$16,3,FALSE),0)+IFERROR(VLOOKUP(A44,'2010'!$C$3:$U$19,3,FALSE),0)+IFERROR(VLOOKUP(A44,'2009'!$C$3:$U$23,3,FALSE),0)</f>
        <v>55</v>
      </c>
      <c r="D44" s="56">
        <f>+IFERROR(VLOOKUP(A44,'2017'!$C$3:$U$28,4,FALSE),0)+IFERROR(VLOOKUP(A44,'2016'!$C$3:$U$25,4,FALSE),0)+IFERROR(VLOOKUP(A44,'2015'!$C$3:$U$23,4,FALSE),0)+IFERROR(VLOOKUP(A44,'2014'!$C$3:$U$15,4,FALSE),0)+IFERROR(VLOOKUP(A44,'2013'!$C$3:$U$19,4,FALSE),0)+IFERROR(VLOOKUP(A44,'2012'!$C$3:$U$18,4,FALSE),0)+IFERROR(VLOOKUP(A44,'2011'!$C$3:$U$16,4,FALSE),0)+IFERROR(VLOOKUP(A44,'2010'!$C$3:$U$19,4,FALSE),0)+IFERROR(VLOOKUP(A44,'2009'!$C$3:$U$23,4,FALSE),0)</f>
        <v>60</v>
      </c>
      <c r="E44" s="56">
        <f>+IFERROR(VLOOKUP(A44,'2017'!$C$3:$U$28,5,FALSE),0)+IFERROR(VLOOKUP(A44,'2016'!$C$3:$U$25,5,FALSE),0)+IFERROR(VLOOKUP(A44,'2015'!$C$3:$U$23,5,FALSE),0)+IFERROR(VLOOKUP(A44,'2014'!$C$3:$U$15,5,FALSE),0)+IFERROR(VLOOKUP(A44,'2013'!$C$3:$U$19,5,FALSE),0)+IFERROR(VLOOKUP(A44,'2012'!$C$3:$U$18,5,FALSE),0)+IFERROR(VLOOKUP(A44,'2011'!$C$3:$U$16,5,FALSE),0)+IFERROR(VLOOKUP(A44,'2010'!$C$3:$U$19,5,FALSE),0)+IFERROR(VLOOKUP(A44,'2009'!$C$3:$U$23,5,FALSE),0)</f>
        <v>55</v>
      </c>
      <c r="F44" s="56">
        <f>+IFERROR(VLOOKUP(A44,'2017'!$C$3:$U$28,6,FALSE),0)+IFERROR(VLOOKUP(A44,'2016'!$C$3:$U$25,6,FALSE),0)+IFERROR(VLOOKUP(A44,'2015'!$C$3:$U$23,6,FALSE),0)+IFERROR(VLOOKUP(A44,'2014'!$C$3:$U$15,6,FALSE),0)+IFERROR(VLOOKUP(A44,'2013'!$C$3:$U$19,6,FALSE),0)+IFERROR(VLOOKUP(A44,'2012'!$C$3:$U$18,6,FALSE),0)+IFERROR(VLOOKUP(A44,'2011'!$C$3:$U$16,6,FALSE),0)+IFERROR(VLOOKUP(A44,'2010'!$C$3:$U$19,6,FALSE),0)+IFERROR(VLOOKUP(A44,'2009'!$C$3:$U$23,6,FALSE),0)</f>
        <v>5</v>
      </c>
      <c r="G44" s="56">
        <f>+IFERROR(VLOOKUP(A44,'2017'!$C$3:$U$28,7,FALSE),0)+IFERROR(VLOOKUP(A44,'2016'!$C$3:$U$25,7,FALSE),0)+IFERROR(VLOOKUP(A44,'2015'!$C$3:$U$23,7,FALSE),0)+IFERROR(VLOOKUP(A44,'2014'!$C$3:$U$15,7,FALSE),0)+IFERROR(VLOOKUP(A44,'2013'!$C$3:$U$19,7,FALSE),0)+IFERROR(VLOOKUP(A44,'2012'!$C$3:$U$18,7,FALSE),0)+IFERROR(VLOOKUP(A44,'2011'!$C$3:$U$16,7,FALSE),0)+IFERROR(VLOOKUP(A44,'2010'!$C$3:$U$19,7,FALSE),0)+IFERROR(VLOOKUP(A44,'2009'!$C$3:$U$23,7,FALSE),0)</f>
        <v>0</v>
      </c>
      <c r="H44" s="56">
        <f>+IFERROR(VLOOKUP(A44,'2017'!$C$3:$U$28,8,FALSE),0)+IFERROR(VLOOKUP(A44,'2016'!$C$3:$U$25,8,FALSE),0)+IFERROR(VLOOKUP(A44,'2015'!$C$3:$U$23,8,FALSE),0)+IFERROR(VLOOKUP(A44,'2014'!$C$3:$U$15,8,FALSE),0)+IFERROR(VLOOKUP(A44,'2013'!$C$3:$U$19,8,FALSE),0)+IFERROR(VLOOKUP(A44,'2012'!$C$3:$U$18,8,FALSE),0)+IFERROR(VLOOKUP(A44,'2011'!$C$3:$U$16,8,FALSE),0)+IFERROR(VLOOKUP(A44,'2010'!$C$3:$U$19,8,FALSE),0)+IFERROR(VLOOKUP(A44,'2009'!$C$3:$U$23,8,FALSE),0)</f>
        <v>0</v>
      </c>
      <c r="I44" s="56">
        <f>+IFERROR(VLOOKUP(A44,'2017'!$C$3:$U$28,9,FALSE),0)+IFERROR(VLOOKUP(A44,'2016'!$C$3:$U$25,9,FALSE),0)+IFERROR(VLOOKUP(A44,'2015'!$C$3:$U$23,9,FALSE),0)+IFERROR(VLOOKUP(A44,'2014'!$C$3:$U$15,9,FALSE),0)+IFERROR(VLOOKUP(A44,'2013'!$C$3:$U$19,9,FALSE),0)+IFERROR(VLOOKUP(A44,'2012'!$C$3:$U$18,9,FALSE),0)+IFERROR(VLOOKUP(A44,'2011'!$C$3:$U$16,9,FALSE),0)+IFERROR(VLOOKUP(A44,'2010'!$C$3:$U$19,9,FALSE),0)+IFERROR(VLOOKUP(A44,'2009'!$C$3:$U$23,9,FALSE),0)</f>
        <v>20</v>
      </c>
      <c r="J44" s="56">
        <f>+IFERROR(VLOOKUP(A44,'2017'!$C$3:$U$28,10,FALSE),0)+IFERROR(VLOOKUP(A44,'2016'!$C$3:$U$25,10,FALSE),0)+IFERROR(VLOOKUP(A44,'2015'!$C$3:$U$23,10,FALSE),0)+IFERROR(VLOOKUP(A44,'2014'!$C$3:$U$15,10,FALSE),0)+IFERROR(VLOOKUP(A44,'2013'!$C$3:$U$19,10,FALSE),0)+IFERROR(VLOOKUP(A44,'2012'!$C$3:$U$18,10,FALSE),0)+IFERROR(VLOOKUP(A44,'2011'!$C$3:$U$16,10,FALSE),0)+IFERROR(VLOOKUP(A44,'2010'!$C$3:$U$19,10,FALSE),0)+IFERROR(VLOOKUP(A44,'2009'!$C$3:$U$23,10,FALSE),0)</f>
        <v>14</v>
      </c>
      <c r="K44" s="56">
        <f>+IFERROR(VLOOKUP(A44,'2017'!$C$3:$U$28,11,FALSE),0)+IFERROR(VLOOKUP(A44,'2016'!$C$3:$U$25,11,FALSE),0)+IFERROR(VLOOKUP(A44,'2015'!$C$3:$U$23,11,FALSE),0)+IFERROR(VLOOKUP(A44,'2014'!$C$3:$U$15,11,FALSE),0)+IFERROR(VLOOKUP(A44,'2013'!$C$3:$U$19,11,FALSE),0)+IFERROR(VLOOKUP(A44,'2012'!$C$3:$U$18,11,FALSE),0)+IFERROR(VLOOKUP(A44,'2011'!$C$3:$U$16,11,FALSE),0)+IFERROR(VLOOKUP(A44,'2010'!$C$3:$U$19,11,FALSE),0)+IFERROR(VLOOKUP(A44,'2009'!$C$3:$U$23,11,FALSE),0)</f>
        <v>58</v>
      </c>
      <c r="L44" s="56">
        <f>+IFERROR(VLOOKUP(A44,'2017'!$C$3:$U$28,12,FALSE),0)+IFERROR(VLOOKUP(A44,'2016'!$C$3:$U$25,12,FALSE),0)+IFERROR(VLOOKUP(A44,'2015'!$C$3:$U$23,12,FALSE),0)+IFERROR(VLOOKUP(A44,'2014'!$C$3:$U$15,12,FALSE),0)+IFERROR(VLOOKUP(A44,'2013'!$C$3:$U$19,12,FALSE),0)+IFERROR(VLOOKUP(A44,'2012'!$C$3:$U$18,12,FALSE),0)+IFERROR(VLOOKUP(A44,'2011'!$C$3:$U$16,12,FALSE),0)+IFERROR(VLOOKUP(A44,'2010'!$C$3:$U$19,12,FALSE),0)+IFERROR(VLOOKUP(A44,'2009'!$C$3:$U$23,12,FALSE),0)</f>
        <v>61</v>
      </c>
      <c r="M44" s="56">
        <f>+IFERROR(VLOOKUP(A44,'2017'!$C$3:$U$28,13,FALSE),0)+IFERROR(VLOOKUP(A44,'2016'!$C$3:$U$25,13,FALSE),0)+IFERROR(VLOOKUP(A44,'2015'!$C$3:$U$23,13,FALSE),0)+IFERROR(VLOOKUP(A44,'2014'!$C$3:$U$15,13,FALSE),0)+IFERROR(VLOOKUP(A44,'2013'!$C$3:$U$19,13,FALSE),0)+IFERROR(VLOOKUP(A44,'2012'!$C$3:$U$18,13,FALSE),0)+IFERROR(VLOOKUP(A44,'2011'!$C$3:$U$16,13,FALSE),0)+IFERROR(VLOOKUP(A44,'2010'!$C$3:$U$19,13,FALSE),0)+IFERROR(VLOOKUP(A44,'2009'!$C$3:$U$23,13,FALSE),0)</f>
        <v>36</v>
      </c>
      <c r="N44" s="40">
        <f t="shared" si="3"/>
        <v>1.6944444444444444</v>
      </c>
      <c r="O44" s="56">
        <f>+IFERROR(VLOOKUP(A44,'2017'!$C$3:$U$28,15,FALSE),0)+IFERROR(VLOOKUP(A44,'2016'!$C$3:$U$25,15,FALSE),0)+IFERROR(VLOOKUP(A44,'2015'!$C$3:$U$23,15,FALSE),0)+IFERROR(VLOOKUP(A44,'2014'!$C$3:$U$15,15,FALSE),0)+IFERROR(VLOOKUP(A44,'2013'!$C$3:$U$19,15,FALSE),0)+IFERROR(VLOOKUP(A44,'2012'!$C$3:$U$18,15,FALSE),0)+IFERROR(VLOOKUP(A44,'2011'!$C$3:$U$16,15,FALSE),0)+IFERROR(VLOOKUP(A44,'2010'!$C$3:$U$19,15,FALSE),0)+IFERROR(VLOOKUP(A44,'2009'!$C$3:$U$23,15,FALSE),0)</f>
        <v>1.75</v>
      </c>
      <c r="P44" s="41">
        <f t="shared" si="0"/>
        <v>0.33260153677277715</v>
      </c>
      <c r="Q44" s="41">
        <f t="shared" si="1"/>
        <v>0.589622641509434</v>
      </c>
      <c r="R44" s="41">
        <f t="shared" si="2"/>
        <v>0.28301886792452829</v>
      </c>
    </row>
    <row r="45" spans="1:18" x14ac:dyDescent="0.25">
      <c r="A45" s="11" t="s">
        <v>305</v>
      </c>
      <c r="B45" s="56">
        <f>+IFERROR(VLOOKUP(A45,'2017'!$C$3:$U$28,2,FALSE),0)+IFERROR(VLOOKUP(A45,'2016'!$C$3:$U$25,2,FALSE),0)+IFERROR(VLOOKUP(A45,'2015'!$C$3:$U$23,2,FALSE),0)+IFERROR(VLOOKUP(A45,'2014'!$C$3:$U$15,2,FALSE),0)+IFERROR(VLOOKUP(A45,'2013'!$C$3:$U$19,2,FALSE),0)+IFERROR(VLOOKUP(A45,'2012'!$C$3:$U$18,2,FALSE),0)+IFERROR(VLOOKUP(A45,'2011'!$C$3:$U$16,2,FALSE),0)+IFERROR(VLOOKUP(A45,'2010'!$C$3:$U$19,2,FALSE),0)+IFERROR(VLOOKUP(A45,'2009'!$C$3:$U$23,2,FALSE),0)</f>
        <v>2</v>
      </c>
      <c r="C45" s="56">
        <f>+IFERROR(VLOOKUP(A45,'2017'!$C$3:$U$28,3,FALSE),0)+IFERROR(VLOOKUP(A45,'2016'!$C$3:$U$25,3,FALSE),0)+IFERROR(VLOOKUP(A45,'2015'!$C$3:$U$23,3,FALSE),0)+IFERROR(VLOOKUP(A45,'2014'!$C$3:$U$15,3,FALSE),0)+IFERROR(VLOOKUP(A45,'2013'!$C$3:$U$19,3,FALSE),0)+IFERROR(VLOOKUP(A45,'2012'!$C$3:$U$18,3,FALSE),0)+IFERROR(VLOOKUP(A45,'2011'!$C$3:$U$16,3,FALSE),0)+IFERROR(VLOOKUP(A45,'2010'!$C$3:$U$19,3,FALSE),0)+IFERROR(VLOOKUP(A45,'2009'!$C$3:$U$23,3,FALSE),0)</f>
        <v>1</v>
      </c>
      <c r="D45" s="56">
        <f>+IFERROR(VLOOKUP(A45,'2017'!$C$3:$U$28,4,FALSE),0)+IFERROR(VLOOKUP(A45,'2016'!$C$3:$U$25,4,FALSE),0)+IFERROR(VLOOKUP(A45,'2015'!$C$3:$U$23,4,FALSE),0)+IFERROR(VLOOKUP(A45,'2014'!$C$3:$U$15,4,FALSE),0)+IFERROR(VLOOKUP(A45,'2013'!$C$3:$U$19,4,FALSE),0)+IFERROR(VLOOKUP(A45,'2012'!$C$3:$U$18,4,FALSE),0)+IFERROR(VLOOKUP(A45,'2011'!$C$3:$U$16,4,FALSE),0)+IFERROR(VLOOKUP(A45,'2010'!$C$3:$U$19,4,FALSE),0)+IFERROR(VLOOKUP(A45,'2009'!$C$3:$U$23,4,FALSE),0)</f>
        <v>0</v>
      </c>
      <c r="E45" s="56">
        <f>+IFERROR(VLOOKUP(A45,'2017'!$C$3:$U$28,5,FALSE),0)+IFERROR(VLOOKUP(A45,'2016'!$C$3:$U$25,5,FALSE),0)+IFERROR(VLOOKUP(A45,'2015'!$C$3:$U$23,5,FALSE),0)+IFERROR(VLOOKUP(A45,'2014'!$C$3:$U$15,5,FALSE),0)+IFERROR(VLOOKUP(A45,'2013'!$C$3:$U$19,5,FALSE),0)+IFERROR(VLOOKUP(A45,'2012'!$C$3:$U$18,5,FALSE),0)+IFERROR(VLOOKUP(A45,'2011'!$C$3:$U$16,5,FALSE),0)+IFERROR(VLOOKUP(A45,'2010'!$C$3:$U$19,5,FALSE),0)+IFERROR(VLOOKUP(A45,'2009'!$C$3:$U$23,5,FALSE),0)</f>
        <v>0</v>
      </c>
      <c r="F45" s="56">
        <f>+IFERROR(VLOOKUP(A45,'2017'!$C$3:$U$28,6,FALSE),0)+IFERROR(VLOOKUP(A45,'2016'!$C$3:$U$25,6,FALSE),0)+IFERROR(VLOOKUP(A45,'2015'!$C$3:$U$23,6,FALSE),0)+IFERROR(VLOOKUP(A45,'2014'!$C$3:$U$15,6,FALSE),0)+IFERROR(VLOOKUP(A45,'2013'!$C$3:$U$19,6,FALSE),0)+IFERROR(VLOOKUP(A45,'2012'!$C$3:$U$18,6,FALSE),0)+IFERROR(VLOOKUP(A45,'2011'!$C$3:$U$16,6,FALSE),0)+IFERROR(VLOOKUP(A45,'2010'!$C$3:$U$19,6,FALSE),0)+IFERROR(VLOOKUP(A45,'2009'!$C$3:$U$23,6,FALSE),0)</f>
        <v>0</v>
      </c>
      <c r="G45" s="56">
        <f>+IFERROR(VLOOKUP(A45,'2017'!$C$3:$U$28,7,FALSE),0)+IFERROR(VLOOKUP(A45,'2016'!$C$3:$U$25,7,FALSE),0)+IFERROR(VLOOKUP(A45,'2015'!$C$3:$U$23,7,FALSE),0)+IFERROR(VLOOKUP(A45,'2014'!$C$3:$U$15,7,FALSE),0)+IFERROR(VLOOKUP(A45,'2013'!$C$3:$U$19,7,FALSE),0)+IFERROR(VLOOKUP(A45,'2012'!$C$3:$U$18,7,FALSE),0)+IFERROR(VLOOKUP(A45,'2011'!$C$3:$U$16,7,FALSE),0)+IFERROR(VLOOKUP(A45,'2010'!$C$3:$U$19,7,FALSE),0)+IFERROR(VLOOKUP(A45,'2009'!$C$3:$U$23,7,FALSE),0)</f>
        <v>0</v>
      </c>
      <c r="H45" s="56">
        <f>+IFERROR(VLOOKUP(A45,'2017'!$C$3:$U$28,8,FALSE),0)+IFERROR(VLOOKUP(A45,'2016'!$C$3:$U$25,8,FALSE),0)+IFERROR(VLOOKUP(A45,'2015'!$C$3:$U$23,8,FALSE),0)+IFERROR(VLOOKUP(A45,'2014'!$C$3:$U$15,8,FALSE),0)+IFERROR(VLOOKUP(A45,'2013'!$C$3:$U$19,8,FALSE),0)+IFERROR(VLOOKUP(A45,'2012'!$C$3:$U$18,8,FALSE),0)+IFERROR(VLOOKUP(A45,'2011'!$C$3:$U$16,8,FALSE),0)+IFERROR(VLOOKUP(A45,'2010'!$C$3:$U$19,8,FALSE),0)+IFERROR(VLOOKUP(A45,'2009'!$C$3:$U$23,8,FALSE),0)</f>
        <v>0</v>
      </c>
      <c r="I45" s="56">
        <f>+IFERROR(VLOOKUP(A45,'2017'!$C$3:$U$28,9,FALSE),0)+IFERROR(VLOOKUP(A45,'2016'!$C$3:$U$25,9,FALSE),0)+IFERROR(VLOOKUP(A45,'2015'!$C$3:$U$23,9,FALSE),0)+IFERROR(VLOOKUP(A45,'2014'!$C$3:$U$15,9,FALSE),0)+IFERROR(VLOOKUP(A45,'2013'!$C$3:$U$19,9,FALSE),0)+IFERROR(VLOOKUP(A45,'2012'!$C$3:$U$18,9,FALSE),0)+IFERROR(VLOOKUP(A45,'2011'!$C$3:$U$16,9,FALSE),0)+IFERROR(VLOOKUP(A45,'2010'!$C$3:$U$19,9,FALSE),0)+IFERROR(VLOOKUP(A45,'2009'!$C$3:$U$23,9,FALSE),0)</f>
        <v>0</v>
      </c>
      <c r="J45" s="56">
        <f>+IFERROR(VLOOKUP(A45,'2017'!$C$3:$U$28,10,FALSE),0)+IFERROR(VLOOKUP(A45,'2016'!$C$3:$U$25,10,FALSE),0)+IFERROR(VLOOKUP(A45,'2015'!$C$3:$U$23,10,FALSE),0)+IFERROR(VLOOKUP(A45,'2014'!$C$3:$U$15,10,FALSE),0)+IFERROR(VLOOKUP(A45,'2013'!$C$3:$U$19,10,FALSE),0)+IFERROR(VLOOKUP(A45,'2012'!$C$3:$U$18,10,FALSE),0)+IFERROR(VLOOKUP(A45,'2011'!$C$3:$U$16,10,FALSE),0)+IFERROR(VLOOKUP(A45,'2010'!$C$3:$U$19,10,FALSE),0)+IFERROR(VLOOKUP(A45,'2009'!$C$3:$U$23,10,FALSE),0)</f>
        <v>0</v>
      </c>
      <c r="K45" s="56">
        <f>+IFERROR(VLOOKUP(A45,'2017'!$C$3:$U$28,11,FALSE),0)+IFERROR(VLOOKUP(A45,'2016'!$C$3:$U$25,11,FALSE),0)+IFERROR(VLOOKUP(A45,'2015'!$C$3:$U$23,11,FALSE),0)+IFERROR(VLOOKUP(A45,'2014'!$C$3:$U$15,11,FALSE),0)+IFERROR(VLOOKUP(A45,'2013'!$C$3:$U$19,11,FALSE),0)+IFERROR(VLOOKUP(A45,'2012'!$C$3:$U$18,11,FALSE),0)+IFERROR(VLOOKUP(A45,'2011'!$C$3:$U$16,11,FALSE),0)+IFERROR(VLOOKUP(A45,'2010'!$C$3:$U$19,11,FALSE),0)+IFERROR(VLOOKUP(A45,'2009'!$C$3:$U$23,11,FALSE),0)</f>
        <v>0</v>
      </c>
      <c r="L45" s="56">
        <f>+IFERROR(VLOOKUP(A45,'2017'!$C$3:$U$28,12,FALSE),0)+IFERROR(VLOOKUP(A45,'2016'!$C$3:$U$25,12,FALSE),0)+IFERROR(VLOOKUP(A45,'2015'!$C$3:$U$23,12,FALSE),0)+IFERROR(VLOOKUP(A45,'2014'!$C$3:$U$15,12,FALSE),0)+IFERROR(VLOOKUP(A45,'2013'!$C$3:$U$19,12,FALSE),0)+IFERROR(VLOOKUP(A45,'2012'!$C$3:$U$18,12,FALSE),0)+IFERROR(VLOOKUP(A45,'2011'!$C$3:$U$16,12,FALSE),0)+IFERROR(VLOOKUP(A45,'2010'!$C$3:$U$19,12,FALSE),0)+IFERROR(VLOOKUP(A45,'2009'!$C$3:$U$23,12,FALSE),0)</f>
        <v>1</v>
      </c>
      <c r="M45" s="56">
        <f>+IFERROR(VLOOKUP(A45,'2017'!$C$3:$U$28,13,FALSE),0)+IFERROR(VLOOKUP(A45,'2016'!$C$3:$U$25,13,FALSE),0)+IFERROR(VLOOKUP(A45,'2015'!$C$3:$U$23,13,FALSE),0)+IFERROR(VLOOKUP(A45,'2014'!$C$3:$U$15,13,FALSE),0)+IFERROR(VLOOKUP(A45,'2013'!$C$3:$U$19,13,FALSE),0)+IFERROR(VLOOKUP(A45,'2012'!$C$3:$U$18,13,FALSE),0)+IFERROR(VLOOKUP(A45,'2011'!$C$3:$U$16,13,FALSE),0)+IFERROR(VLOOKUP(A45,'2010'!$C$3:$U$19,13,FALSE),0)+IFERROR(VLOOKUP(A45,'2009'!$C$3:$U$23,13,FALSE),0)</f>
        <v>0</v>
      </c>
      <c r="N45" s="40" t="str">
        <f t="shared" si="3"/>
        <v>N/A</v>
      </c>
      <c r="O45" s="56">
        <f>+IFERROR(VLOOKUP(A45,'2017'!$C$3:$U$28,15,FALSE),0)+IFERROR(VLOOKUP(A45,'2016'!$C$3:$U$25,15,FALSE),0)+IFERROR(VLOOKUP(A45,'2015'!$C$3:$U$23,15,FALSE),0)+IFERROR(VLOOKUP(A45,'2014'!$C$3:$U$15,15,FALSE),0)+IFERROR(VLOOKUP(A45,'2013'!$C$3:$U$19,15,FALSE),0)+IFERROR(VLOOKUP(A45,'2012'!$C$3:$U$18,15,FALSE),0)+IFERROR(VLOOKUP(A45,'2011'!$C$3:$U$16,15,FALSE),0)+IFERROR(VLOOKUP(A45,'2010'!$C$3:$U$19,15,FALSE),0)+IFERROR(VLOOKUP(A45,'2009'!$C$3:$U$23,15,FALSE),0)</f>
        <v>0</v>
      </c>
      <c r="P45" s="41">
        <f t="shared" si="0"/>
        <v>0</v>
      </c>
      <c r="Q45" s="41">
        <f t="shared" si="1"/>
        <v>0</v>
      </c>
      <c r="R45" s="41">
        <f t="shared" si="2"/>
        <v>0</v>
      </c>
    </row>
    <row r="46" spans="1:18" x14ac:dyDescent="0.25">
      <c r="A46" s="11" t="s">
        <v>268</v>
      </c>
      <c r="B46" s="56">
        <f>+IFERROR(VLOOKUP(A46,'2017'!$C$3:$U$28,2,FALSE),0)+IFERROR(VLOOKUP(A46,'2016'!$C$3:$U$25,2,FALSE),0)+IFERROR(VLOOKUP(A46,'2015'!$C$3:$U$23,2,FALSE),0)+IFERROR(VLOOKUP(A46,'2014'!$C$3:$U$15,2,FALSE),0)+IFERROR(VLOOKUP(A46,'2013'!$C$3:$U$19,2,FALSE),0)+IFERROR(VLOOKUP(A46,'2012'!$C$3:$U$18,2,FALSE),0)+IFERROR(VLOOKUP(A46,'2011'!$C$3:$U$16,2,FALSE),0)+IFERROR(VLOOKUP(A46,'2010'!$C$3:$U$19,2,FALSE),0)+IFERROR(VLOOKUP(A46,'2009'!$C$3:$U$23,2,FALSE),0)</f>
        <v>2</v>
      </c>
      <c r="C46" s="56">
        <f>+IFERROR(VLOOKUP(A46,'2017'!$C$3:$U$28,3,FALSE),0)+IFERROR(VLOOKUP(A46,'2016'!$C$3:$U$25,3,FALSE),0)+IFERROR(VLOOKUP(A46,'2015'!$C$3:$U$23,3,FALSE),0)+IFERROR(VLOOKUP(A46,'2014'!$C$3:$U$15,3,FALSE),0)+IFERROR(VLOOKUP(A46,'2013'!$C$3:$U$19,3,FALSE),0)+IFERROR(VLOOKUP(A46,'2012'!$C$3:$U$18,3,FALSE),0)+IFERROR(VLOOKUP(A46,'2011'!$C$3:$U$16,3,FALSE),0)+IFERROR(VLOOKUP(A46,'2010'!$C$3:$U$19,3,FALSE),0)+IFERROR(VLOOKUP(A46,'2009'!$C$3:$U$23,3,FALSE),0)</f>
        <v>0</v>
      </c>
      <c r="D46" s="56">
        <f>+IFERROR(VLOOKUP(A46,'2017'!$C$3:$U$28,4,FALSE),0)+IFERROR(VLOOKUP(A46,'2016'!$C$3:$U$25,4,FALSE),0)+IFERROR(VLOOKUP(A46,'2015'!$C$3:$U$23,4,FALSE),0)+IFERROR(VLOOKUP(A46,'2014'!$C$3:$U$15,4,FALSE),0)+IFERROR(VLOOKUP(A46,'2013'!$C$3:$U$19,4,FALSE),0)+IFERROR(VLOOKUP(A46,'2012'!$C$3:$U$18,4,FALSE),0)+IFERROR(VLOOKUP(A46,'2011'!$C$3:$U$16,4,FALSE),0)+IFERROR(VLOOKUP(A46,'2010'!$C$3:$U$19,4,FALSE),0)+IFERROR(VLOOKUP(A46,'2009'!$C$3:$U$23,4,FALSE),0)</f>
        <v>0</v>
      </c>
      <c r="E46" s="56">
        <f>+IFERROR(VLOOKUP(A46,'2017'!$C$3:$U$28,5,FALSE),0)+IFERROR(VLOOKUP(A46,'2016'!$C$3:$U$25,5,FALSE),0)+IFERROR(VLOOKUP(A46,'2015'!$C$3:$U$23,5,FALSE),0)+IFERROR(VLOOKUP(A46,'2014'!$C$3:$U$15,5,FALSE),0)+IFERROR(VLOOKUP(A46,'2013'!$C$3:$U$19,5,FALSE),0)+IFERROR(VLOOKUP(A46,'2012'!$C$3:$U$18,5,FALSE),0)+IFERROR(VLOOKUP(A46,'2011'!$C$3:$U$16,5,FALSE),0)+IFERROR(VLOOKUP(A46,'2010'!$C$3:$U$19,5,FALSE),0)+IFERROR(VLOOKUP(A46,'2009'!$C$3:$U$23,5,FALSE),0)</f>
        <v>0</v>
      </c>
      <c r="F46" s="56">
        <f>+IFERROR(VLOOKUP(A46,'2017'!$C$3:$U$28,6,FALSE),0)+IFERROR(VLOOKUP(A46,'2016'!$C$3:$U$25,6,FALSE),0)+IFERROR(VLOOKUP(A46,'2015'!$C$3:$U$23,6,FALSE),0)+IFERROR(VLOOKUP(A46,'2014'!$C$3:$U$15,6,FALSE),0)+IFERROR(VLOOKUP(A46,'2013'!$C$3:$U$19,6,FALSE),0)+IFERROR(VLOOKUP(A46,'2012'!$C$3:$U$18,6,FALSE),0)+IFERROR(VLOOKUP(A46,'2011'!$C$3:$U$16,6,FALSE),0)+IFERROR(VLOOKUP(A46,'2010'!$C$3:$U$19,6,FALSE),0)+IFERROR(VLOOKUP(A46,'2009'!$C$3:$U$23,6,FALSE),0)</f>
        <v>0</v>
      </c>
      <c r="G46" s="56">
        <f>+IFERROR(VLOOKUP(A46,'2017'!$C$3:$U$28,7,FALSE),0)+IFERROR(VLOOKUP(A46,'2016'!$C$3:$U$25,7,FALSE),0)+IFERROR(VLOOKUP(A46,'2015'!$C$3:$U$23,7,FALSE),0)+IFERROR(VLOOKUP(A46,'2014'!$C$3:$U$15,7,FALSE),0)+IFERROR(VLOOKUP(A46,'2013'!$C$3:$U$19,7,FALSE),0)+IFERROR(VLOOKUP(A46,'2012'!$C$3:$U$18,7,FALSE),0)+IFERROR(VLOOKUP(A46,'2011'!$C$3:$U$16,7,FALSE),0)+IFERROR(VLOOKUP(A46,'2010'!$C$3:$U$19,7,FALSE),0)+IFERROR(VLOOKUP(A46,'2009'!$C$3:$U$23,7,FALSE),0)</f>
        <v>0</v>
      </c>
      <c r="H46" s="56">
        <f>+IFERROR(VLOOKUP(A46,'2017'!$C$3:$U$28,8,FALSE),0)+IFERROR(VLOOKUP(A46,'2016'!$C$3:$U$25,8,FALSE),0)+IFERROR(VLOOKUP(A46,'2015'!$C$3:$U$23,8,FALSE),0)+IFERROR(VLOOKUP(A46,'2014'!$C$3:$U$15,8,FALSE),0)+IFERROR(VLOOKUP(A46,'2013'!$C$3:$U$19,8,FALSE),0)+IFERROR(VLOOKUP(A46,'2012'!$C$3:$U$18,8,FALSE),0)+IFERROR(VLOOKUP(A46,'2011'!$C$3:$U$16,8,FALSE),0)+IFERROR(VLOOKUP(A46,'2010'!$C$3:$U$19,8,FALSE),0)+IFERROR(VLOOKUP(A46,'2009'!$C$3:$U$23,8,FALSE),0)</f>
        <v>0</v>
      </c>
      <c r="I46" s="56">
        <f>+IFERROR(VLOOKUP(A46,'2017'!$C$3:$U$28,9,FALSE),0)+IFERROR(VLOOKUP(A46,'2016'!$C$3:$U$25,9,FALSE),0)+IFERROR(VLOOKUP(A46,'2015'!$C$3:$U$23,9,FALSE),0)+IFERROR(VLOOKUP(A46,'2014'!$C$3:$U$15,9,FALSE),0)+IFERROR(VLOOKUP(A46,'2013'!$C$3:$U$19,9,FALSE),0)+IFERROR(VLOOKUP(A46,'2012'!$C$3:$U$18,9,FALSE),0)+IFERROR(VLOOKUP(A46,'2011'!$C$3:$U$16,9,FALSE),0)+IFERROR(VLOOKUP(A46,'2010'!$C$3:$U$19,9,FALSE),0)+IFERROR(VLOOKUP(A46,'2009'!$C$3:$U$23,9,FALSE),0)</f>
        <v>0</v>
      </c>
      <c r="J46" s="56">
        <f>+IFERROR(VLOOKUP(A46,'2017'!$C$3:$U$28,10,FALSE),0)+IFERROR(VLOOKUP(A46,'2016'!$C$3:$U$25,10,FALSE),0)+IFERROR(VLOOKUP(A46,'2015'!$C$3:$U$23,10,FALSE),0)+IFERROR(VLOOKUP(A46,'2014'!$C$3:$U$15,10,FALSE),0)+IFERROR(VLOOKUP(A46,'2013'!$C$3:$U$19,10,FALSE),0)+IFERROR(VLOOKUP(A46,'2012'!$C$3:$U$18,10,FALSE),0)+IFERROR(VLOOKUP(A46,'2011'!$C$3:$U$16,10,FALSE),0)+IFERROR(VLOOKUP(A46,'2010'!$C$3:$U$19,10,FALSE),0)+IFERROR(VLOOKUP(A46,'2009'!$C$3:$U$23,10,FALSE),0)</f>
        <v>0</v>
      </c>
      <c r="K46" s="56">
        <f>+IFERROR(VLOOKUP(A46,'2017'!$C$3:$U$28,11,FALSE),0)+IFERROR(VLOOKUP(A46,'2016'!$C$3:$U$25,11,FALSE),0)+IFERROR(VLOOKUP(A46,'2015'!$C$3:$U$23,11,FALSE),0)+IFERROR(VLOOKUP(A46,'2014'!$C$3:$U$15,11,FALSE),0)+IFERROR(VLOOKUP(A46,'2013'!$C$3:$U$19,11,FALSE),0)+IFERROR(VLOOKUP(A46,'2012'!$C$3:$U$18,11,FALSE),0)+IFERROR(VLOOKUP(A46,'2011'!$C$3:$U$16,11,FALSE),0)+IFERROR(VLOOKUP(A46,'2010'!$C$3:$U$19,11,FALSE),0)+IFERROR(VLOOKUP(A46,'2009'!$C$3:$U$23,11,FALSE),0)</f>
        <v>0</v>
      </c>
      <c r="L46" s="56">
        <f>+IFERROR(VLOOKUP(A46,'2017'!$C$3:$U$28,12,FALSE),0)+IFERROR(VLOOKUP(A46,'2016'!$C$3:$U$25,12,FALSE),0)+IFERROR(VLOOKUP(A46,'2015'!$C$3:$U$23,12,FALSE),0)+IFERROR(VLOOKUP(A46,'2014'!$C$3:$U$15,12,FALSE),0)+IFERROR(VLOOKUP(A46,'2013'!$C$3:$U$19,12,FALSE),0)+IFERROR(VLOOKUP(A46,'2012'!$C$3:$U$18,12,FALSE),0)+IFERROR(VLOOKUP(A46,'2011'!$C$3:$U$16,12,FALSE),0)+IFERROR(VLOOKUP(A46,'2010'!$C$3:$U$19,12,FALSE),0)+IFERROR(VLOOKUP(A46,'2009'!$C$3:$U$23,12,FALSE),0)</f>
        <v>1</v>
      </c>
      <c r="M46" s="56">
        <f>+IFERROR(VLOOKUP(A46,'2017'!$C$3:$U$28,13,FALSE),0)+IFERROR(VLOOKUP(A46,'2016'!$C$3:$U$25,13,FALSE),0)+IFERROR(VLOOKUP(A46,'2015'!$C$3:$U$23,13,FALSE),0)+IFERROR(VLOOKUP(A46,'2014'!$C$3:$U$15,13,FALSE),0)+IFERROR(VLOOKUP(A46,'2013'!$C$3:$U$19,13,FALSE),0)+IFERROR(VLOOKUP(A46,'2012'!$C$3:$U$18,13,FALSE),0)+IFERROR(VLOOKUP(A46,'2011'!$C$3:$U$16,13,FALSE),0)+IFERROR(VLOOKUP(A46,'2010'!$C$3:$U$19,13,FALSE),0)+IFERROR(VLOOKUP(A46,'2009'!$C$3:$U$23,13,FALSE),0)</f>
        <v>0</v>
      </c>
      <c r="N46" s="40" t="str">
        <f t="shared" si="3"/>
        <v>N/A</v>
      </c>
      <c r="O46" s="56">
        <f>+IFERROR(VLOOKUP(A46,'2017'!$C$3:$U$28,15,FALSE),0)+IFERROR(VLOOKUP(A46,'2016'!$C$3:$U$25,15,FALSE),0)+IFERROR(VLOOKUP(A46,'2015'!$C$3:$U$23,15,FALSE),0)+IFERROR(VLOOKUP(A46,'2014'!$C$3:$U$15,15,FALSE),0)+IFERROR(VLOOKUP(A46,'2013'!$C$3:$U$19,15,FALSE),0)+IFERROR(VLOOKUP(A46,'2012'!$C$3:$U$18,15,FALSE),0)+IFERROR(VLOOKUP(A46,'2011'!$C$3:$U$16,15,FALSE),0)+IFERROR(VLOOKUP(A46,'2010'!$C$3:$U$19,15,FALSE),0)+IFERROR(VLOOKUP(A46,'2009'!$C$3:$U$23,15,FALSE),0)</f>
        <v>0</v>
      </c>
      <c r="P46" s="41">
        <f t="shared" si="0"/>
        <v>0</v>
      </c>
      <c r="Q46" s="41">
        <f t="shared" si="1"/>
        <v>0</v>
      </c>
      <c r="R46" s="41">
        <f t="shared" si="2"/>
        <v>0</v>
      </c>
    </row>
    <row r="47" spans="1:18" x14ac:dyDescent="0.25">
      <c r="A47" s="11" t="s">
        <v>306</v>
      </c>
      <c r="B47" s="56">
        <f>+IFERROR(VLOOKUP(A47,'2017'!$C$3:$U$28,2,FALSE),0)+IFERROR(VLOOKUP(A47,'2016'!$C$3:$U$25,2,FALSE),0)+IFERROR(VLOOKUP(A47,'2015'!$C$3:$U$23,2,FALSE),0)+IFERROR(VLOOKUP(A47,'2014'!$C$3:$U$15,2,FALSE),0)+IFERROR(VLOOKUP(A47,'2013'!$C$3:$U$19,2,FALSE),0)+IFERROR(VLOOKUP(A47,'2012'!$C$3:$U$18,2,FALSE),0)+IFERROR(VLOOKUP(A47,'2011'!$C$3:$U$16,2,FALSE),0)+IFERROR(VLOOKUP(A47,'2010'!$C$3:$U$19,2,FALSE),0)+IFERROR(VLOOKUP(A47,'2009'!$C$3:$U$23,2,FALSE),0)</f>
        <v>0</v>
      </c>
      <c r="C47" s="56">
        <f>+IFERROR(VLOOKUP(A47,'2017'!$C$3:$U$28,3,FALSE),0)+IFERROR(VLOOKUP(A47,'2016'!$C$3:$U$25,3,FALSE),0)+IFERROR(VLOOKUP(A47,'2015'!$C$3:$U$23,3,FALSE),0)+IFERROR(VLOOKUP(A47,'2014'!$C$3:$U$15,3,FALSE),0)+IFERROR(VLOOKUP(A47,'2013'!$C$3:$U$19,3,FALSE),0)+IFERROR(VLOOKUP(A47,'2012'!$C$3:$U$18,3,FALSE),0)+IFERROR(VLOOKUP(A47,'2011'!$C$3:$U$16,3,FALSE),0)+IFERROR(VLOOKUP(A47,'2010'!$C$3:$U$19,3,FALSE),0)+IFERROR(VLOOKUP(A47,'2009'!$C$3:$U$23,3,FALSE),0)</f>
        <v>0</v>
      </c>
      <c r="D47" s="56">
        <f>+IFERROR(VLOOKUP(A47,'2017'!$C$3:$U$28,4,FALSE),0)+IFERROR(VLOOKUP(A47,'2016'!$C$3:$U$25,4,FALSE),0)+IFERROR(VLOOKUP(A47,'2015'!$C$3:$U$23,4,FALSE),0)+IFERROR(VLOOKUP(A47,'2014'!$C$3:$U$15,4,FALSE),0)+IFERROR(VLOOKUP(A47,'2013'!$C$3:$U$19,4,FALSE),0)+IFERROR(VLOOKUP(A47,'2012'!$C$3:$U$18,4,FALSE),0)+IFERROR(VLOOKUP(A47,'2011'!$C$3:$U$16,4,FALSE),0)+IFERROR(VLOOKUP(A47,'2010'!$C$3:$U$19,4,FALSE),0)+IFERROR(VLOOKUP(A47,'2009'!$C$3:$U$23,4,FALSE),0)</f>
        <v>0</v>
      </c>
      <c r="E47" s="56">
        <f>+IFERROR(VLOOKUP(A47,'2017'!$C$3:$U$28,5,FALSE),0)+IFERROR(VLOOKUP(A47,'2016'!$C$3:$U$25,5,FALSE),0)+IFERROR(VLOOKUP(A47,'2015'!$C$3:$U$23,5,FALSE),0)+IFERROR(VLOOKUP(A47,'2014'!$C$3:$U$15,5,FALSE),0)+IFERROR(VLOOKUP(A47,'2013'!$C$3:$U$19,5,FALSE),0)+IFERROR(VLOOKUP(A47,'2012'!$C$3:$U$18,5,FALSE),0)+IFERROR(VLOOKUP(A47,'2011'!$C$3:$U$16,5,FALSE),0)+IFERROR(VLOOKUP(A47,'2010'!$C$3:$U$19,5,FALSE),0)+IFERROR(VLOOKUP(A47,'2009'!$C$3:$U$23,5,FALSE),0)</f>
        <v>0</v>
      </c>
      <c r="F47" s="56">
        <f>+IFERROR(VLOOKUP(A47,'2017'!$C$3:$U$28,6,FALSE),0)+IFERROR(VLOOKUP(A47,'2016'!$C$3:$U$25,6,FALSE),0)+IFERROR(VLOOKUP(A47,'2015'!$C$3:$U$23,6,FALSE),0)+IFERROR(VLOOKUP(A47,'2014'!$C$3:$U$15,6,FALSE),0)+IFERROR(VLOOKUP(A47,'2013'!$C$3:$U$19,6,FALSE),0)+IFERROR(VLOOKUP(A47,'2012'!$C$3:$U$18,6,FALSE),0)+IFERROR(VLOOKUP(A47,'2011'!$C$3:$U$16,6,FALSE),0)+IFERROR(VLOOKUP(A47,'2010'!$C$3:$U$19,6,FALSE),0)+IFERROR(VLOOKUP(A47,'2009'!$C$3:$U$23,6,FALSE),0)</f>
        <v>0</v>
      </c>
      <c r="G47" s="56">
        <f>+IFERROR(VLOOKUP(A47,'2017'!$C$3:$U$28,7,FALSE),0)+IFERROR(VLOOKUP(A47,'2016'!$C$3:$U$25,7,FALSE),0)+IFERROR(VLOOKUP(A47,'2015'!$C$3:$U$23,7,FALSE),0)+IFERROR(VLOOKUP(A47,'2014'!$C$3:$U$15,7,FALSE),0)+IFERROR(VLOOKUP(A47,'2013'!$C$3:$U$19,7,FALSE),0)+IFERROR(VLOOKUP(A47,'2012'!$C$3:$U$18,7,FALSE),0)+IFERROR(VLOOKUP(A47,'2011'!$C$3:$U$16,7,FALSE),0)+IFERROR(VLOOKUP(A47,'2010'!$C$3:$U$19,7,FALSE),0)+IFERROR(VLOOKUP(A47,'2009'!$C$3:$U$23,7,FALSE),0)</f>
        <v>0</v>
      </c>
      <c r="H47" s="56">
        <f>+IFERROR(VLOOKUP(A47,'2017'!$C$3:$U$28,8,FALSE),0)+IFERROR(VLOOKUP(A47,'2016'!$C$3:$U$25,8,FALSE),0)+IFERROR(VLOOKUP(A47,'2015'!$C$3:$U$23,8,FALSE),0)+IFERROR(VLOOKUP(A47,'2014'!$C$3:$U$15,8,FALSE),0)+IFERROR(VLOOKUP(A47,'2013'!$C$3:$U$19,8,FALSE),0)+IFERROR(VLOOKUP(A47,'2012'!$C$3:$U$18,8,FALSE),0)+IFERROR(VLOOKUP(A47,'2011'!$C$3:$U$16,8,FALSE),0)+IFERROR(VLOOKUP(A47,'2010'!$C$3:$U$19,8,FALSE),0)+IFERROR(VLOOKUP(A47,'2009'!$C$3:$U$23,8,FALSE),0)</f>
        <v>0</v>
      </c>
      <c r="I47" s="56">
        <f>+IFERROR(VLOOKUP(A47,'2017'!$C$3:$U$28,9,FALSE),0)+IFERROR(VLOOKUP(A47,'2016'!$C$3:$U$25,9,FALSE),0)+IFERROR(VLOOKUP(A47,'2015'!$C$3:$U$23,9,FALSE),0)+IFERROR(VLOOKUP(A47,'2014'!$C$3:$U$15,9,FALSE),0)+IFERROR(VLOOKUP(A47,'2013'!$C$3:$U$19,9,FALSE),0)+IFERROR(VLOOKUP(A47,'2012'!$C$3:$U$18,9,FALSE),0)+IFERROR(VLOOKUP(A47,'2011'!$C$3:$U$16,9,FALSE),0)+IFERROR(VLOOKUP(A47,'2010'!$C$3:$U$19,9,FALSE),0)+IFERROR(VLOOKUP(A47,'2009'!$C$3:$U$23,9,FALSE),0)</f>
        <v>0</v>
      </c>
      <c r="J47" s="56">
        <f>+IFERROR(VLOOKUP(A47,'2017'!$C$3:$U$28,10,FALSE),0)+IFERROR(VLOOKUP(A47,'2016'!$C$3:$U$25,10,FALSE),0)+IFERROR(VLOOKUP(A47,'2015'!$C$3:$U$23,10,FALSE),0)+IFERROR(VLOOKUP(A47,'2014'!$C$3:$U$15,10,FALSE),0)+IFERROR(VLOOKUP(A47,'2013'!$C$3:$U$19,10,FALSE),0)+IFERROR(VLOOKUP(A47,'2012'!$C$3:$U$18,10,FALSE),0)+IFERROR(VLOOKUP(A47,'2011'!$C$3:$U$16,10,FALSE),0)+IFERROR(VLOOKUP(A47,'2010'!$C$3:$U$19,10,FALSE),0)+IFERROR(VLOOKUP(A47,'2009'!$C$3:$U$23,10,FALSE),0)</f>
        <v>0</v>
      </c>
      <c r="K47" s="56">
        <f>+IFERROR(VLOOKUP(A47,'2017'!$C$3:$U$28,11,FALSE),0)+IFERROR(VLOOKUP(A47,'2016'!$C$3:$U$25,11,FALSE),0)+IFERROR(VLOOKUP(A47,'2015'!$C$3:$U$23,11,FALSE),0)+IFERROR(VLOOKUP(A47,'2014'!$C$3:$U$15,11,FALSE),0)+IFERROR(VLOOKUP(A47,'2013'!$C$3:$U$19,11,FALSE),0)+IFERROR(VLOOKUP(A47,'2012'!$C$3:$U$18,11,FALSE),0)+IFERROR(VLOOKUP(A47,'2011'!$C$3:$U$16,11,FALSE),0)+IFERROR(VLOOKUP(A47,'2010'!$C$3:$U$19,11,FALSE),0)+IFERROR(VLOOKUP(A47,'2009'!$C$3:$U$23,11,FALSE),0)</f>
        <v>0</v>
      </c>
      <c r="L47" s="56">
        <f>+IFERROR(VLOOKUP(A47,'2017'!$C$3:$U$28,12,FALSE),0)+IFERROR(VLOOKUP(A47,'2016'!$C$3:$U$25,12,FALSE),0)+IFERROR(VLOOKUP(A47,'2015'!$C$3:$U$23,12,FALSE),0)+IFERROR(VLOOKUP(A47,'2014'!$C$3:$U$15,12,FALSE),0)+IFERROR(VLOOKUP(A47,'2013'!$C$3:$U$19,12,FALSE),0)+IFERROR(VLOOKUP(A47,'2012'!$C$3:$U$18,12,FALSE),0)+IFERROR(VLOOKUP(A47,'2011'!$C$3:$U$16,12,FALSE),0)+IFERROR(VLOOKUP(A47,'2010'!$C$3:$U$19,12,FALSE),0)+IFERROR(VLOOKUP(A47,'2009'!$C$3:$U$23,12,FALSE),0)</f>
        <v>0</v>
      </c>
      <c r="M47" s="56">
        <f>+IFERROR(VLOOKUP(A47,'2017'!$C$3:$U$28,13,FALSE),0)+IFERROR(VLOOKUP(A47,'2016'!$C$3:$U$25,13,FALSE),0)+IFERROR(VLOOKUP(A47,'2015'!$C$3:$U$23,13,FALSE),0)+IFERROR(VLOOKUP(A47,'2014'!$C$3:$U$15,13,FALSE),0)+IFERROR(VLOOKUP(A47,'2013'!$C$3:$U$19,13,FALSE),0)+IFERROR(VLOOKUP(A47,'2012'!$C$3:$U$18,13,FALSE),0)+IFERROR(VLOOKUP(A47,'2011'!$C$3:$U$16,13,FALSE),0)+IFERROR(VLOOKUP(A47,'2010'!$C$3:$U$19,13,FALSE),0)+IFERROR(VLOOKUP(A47,'2009'!$C$3:$U$23,13,FALSE),0)</f>
        <v>0</v>
      </c>
      <c r="N47" s="40" t="str">
        <f t="shared" si="3"/>
        <v>N/A</v>
      </c>
      <c r="O47" s="56">
        <f>+IFERROR(VLOOKUP(A47,'2017'!$C$3:$U$28,15,FALSE),0)+IFERROR(VLOOKUP(A47,'2016'!$C$3:$U$25,15,FALSE),0)+IFERROR(VLOOKUP(A47,'2015'!$C$3:$U$23,15,FALSE),0)+IFERROR(VLOOKUP(A47,'2014'!$C$3:$U$15,15,FALSE),0)+IFERROR(VLOOKUP(A47,'2013'!$C$3:$U$19,15,FALSE),0)+IFERROR(VLOOKUP(A47,'2012'!$C$3:$U$18,15,FALSE),0)+IFERROR(VLOOKUP(A47,'2011'!$C$3:$U$16,15,FALSE),0)+IFERROR(VLOOKUP(A47,'2010'!$C$3:$U$19,15,FALSE),0)+IFERROR(VLOOKUP(A47,'2009'!$C$3:$U$23,15,FALSE),0)</f>
        <v>0</v>
      </c>
      <c r="P47" s="41" t="str">
        <f t="shared" si="0"/>
        <v>N/A</v>
      </c>
      <c r="Q47" s="41" t="str">
        <f t="shared" si="1"/>
        <v>N/A</v>
      </c>
      <c r="R47" s="41" t="str">
        <f t="shared" si="2"/>
        <v>N/A</v>
      </c>
    </row>
    <row r="48" spans="1:18" x14ac:dyDescent="0.25">
      <c r="A48" s="11" t="s">
        <v>291</v>
      </c>
      <c r="B48" s="56">
        <f>+IFERROR(VLOOKUP(A48,'2017'!$C$3:$U$28,2,FALSE),0)+IFERROR(VLOOKUP(A48,'2016'!$C$3:$U$25,2,FALSE),0)+IFERROR(VLOOKUP(A48,'2015'!$C$3:$U$23,2,FALSE),0)+IFERROR(VLOOKUP(A48,'2014'!$C$3:$U$15,2,FALSE),0)+IFERROR(VLOOKUP(A48,'2013'!$C$3:$U$19,2,FALSE),0)+IFERROR(VLOOKUP(A48,'2012'!$C$3:$U$18,2,FALSE),0)+IFERROR(VLOOKUP(A48,'2011'!$C$3:$U$16,2,FALSE),0)+IFERROR(VLOOKUP(A48,'2010'!$C$3:$U$19,2,FALSE),0)+IFERROR(VLOOKUP(A48,'2009'!$C$3:$U$23,2,FALSE),0)</f>
        <v>4</v>
      </c>
      <c r="C48" s="56">
        <f>+IFERROR(VLOOKUP(A48,'2017'!$C$3:$U$28,3,FALSE),0)+IFERROR(VLOOKUP(A48,'2016'!$C$3:$U$25,3,FALSE),0)+IFERROR(VLOOKUP(A48,'2015'!$C$3:$U$23,3,FALSE),0)+IFERROR(VLOOKUP(A48,'2014'!$C$3:$U$15,3,FALSE),0)+IFERROR(VLOOKUP(A48,'2013'!$C$3:$U$19,3,FALSE),0)+IFERROR(VLOOKUP(A48,'2012'!$C$3:$U$18,3,FALSE),0)+IFERROR(VLOOKUP(A48,'2011'!$C$3:$U$16,3,FALSE),0)+IFERROR(VLOOKUP(A48,'2010'!$C$3:$U$19,3,FALSE),0)+IFERROR(VLOOKUP(A48,'2009'!$C$3:$U$23,3,FALSE),0)</f>
        <v>2</v>
      </c>
      <c r="D48" s="56">
        <f>+IFERROR(VLOOKUP(A48,'2017'!$C$3:$U$28,4,FALSE),0)+IFERROR(VLOOKUP(A48,'2016'!$C$3:$U$25,4,FALSE),0)+IFERROR(VLOOKUP(A48,'2015'!$C$3:$U$23,4,FALSE),0)+IFERROR(VLOOKUP(A48,'2014'!$C$3:$U$15,4,FALSE),0)+IFERROR(VLOOKUP(A48,'2013'!$C$3:$U$19,4,FALSE),0)+IFERROR(VLOOKUP(A48,'2012'!$C$3:$U$18,4,FALSE),0)+IFERROR(VLOOKUP(A48,'2011'!$C$3:$U$16,4,FALSE),0)+IFERROR(VLOOKUP(A48,'2010'!$C$3:$U$19,4,FALSE),0)+IFERROR(VLOOKUP(A48,'2009'!$C$3:$U$23,4,FALSE),0)</f>
        <v>0</v>
      </c>
      <c r="E48" s="56">
        <f>+IFERROR(VLOOKUP(A48,'2017'!$C$3:$U$28,5,FALSE),0)+IFERROR(VLOOKUP(A48,'2016'!$C$3:$U$25,5,FALSE),0)+IFERROR(VLOOKUP(A48,'2015'!$C$3:$U$23,5,FALSE),0)+IFERROR(VLOOKUP(A48,'2014'!$C$3:$U$15,5,FALSE),0)+IFERROR(VLOOKUP(A48,'2013'!$C$3:$U$19,5,FALSE),0)+IFERROR(VLOOKUP(A48,'2012'!$C$3:$U$18,5,FALSE),0)+IFERROR(VLOOKUP(A48,'2011'!$C$3:$U$16,5,FALSE),0)+IFERROR(VLOOKUP(A48,'2010'!$C$3:$U$19,5,FALSE),0)+IFERROR(VLOOKUP(A48,'2009'!$C$3:$U$23,5,FALSE),0)</f>
        <v>0</v>
      </c>
      <c r="F48" s="56">
        <f>+IFERROR(VLOOKUP(A48,'2017'!$C$3:$U$28,6,FALSE),0)+IFERROR(VLOOKUP(A48,'2016'!$C$3:$U$25,6,FALSE),0)+IFERROR(VLOOKUP(A48,'2015'!$C$3:$U$23,6,FALSE),0)+IFERROR(VLOOKUP(A48,'2014'!$C$3:$U$15,6,FALSE),0)+IFERROR(VLOOKUP(A48,'2013'!$C$3:$U$19,6,FALSE),0)+IFERROR(VLOOKUP(A48,'2012'!$C$3:$U$18,6,FALSE),0)+IFERROR(VLOOKUP(A48,'2011'!$C$3:$U$16,6,FALSE),0)+IFERROR(VLOOKUP(A48,'2010'!$C$3:$U$19,6,FALSE),0)+IFERROR(VLOOKUP(A48,'2009'!$C$3:$U$23,6,FALSE),0)</f>
        <v>0</v>
      </c>
      <c r="G48" s="56">
        <f>+IFERROR(VLOOKUP(A48,'2017'!$C$3:$U$28,7,FALSE),0)+IFERROR(VLOOKUP(A48,'2016'!$C$3:$U$25,7,FALSE),0)+IFERROR(VLOOKUP(A48,'2015'!$C$3:$U$23,7,FALSE),0)+IFERROR(VLOOKUP(A48,'2014'!$C$3:$U$15,7,FALSE),0)+IFERROR(VLOOKUP(A48,'2013'!$C$3:$U$19,7,FALSE),0)+IFERROR(VLOOKUP(A48,'2012'!$C$3:$U$18,7,FALSE),0)+IFERROR(VLOOKUP(A48,'2011'!$C$3:$U$16,7,FALSE),0)+IFERROR(VLOOKUP(A48,'2010'!$C$3:$U$19,7,FALSE),0)+IFERROR(VLOOKUP(A48,'2009'!$C$3:$U$23,7,FALSE),0)</f>
        <v>0</v>
      </c>
      <c r="H48" s="56">
        <f>+IFERROR(VLOOKUP(A48,'2017'!$C$3:$U$28,8,FALSE),0)+IFERROR(VLOOKUP(A48,'2016'!$C$3:$U$25,8,FALSE),0)+IFERROR(VLOOKUP(A48,'2015'!$C$3:$U$23,8,FALSE),0)+IFERROR(VLOOKUP(A48,'2014'!$C$3:$U$15,8,FALSE),0)+IFERROR(VLOOKUP(A48,'2013'!$C$3:$U$19,8,FALSE),0)+IFERROR(VLOOKUP(A48,'2012'!$C$3:$U$18,8,FALSE),0)+IFERROR(VLOOKUP(A48,'2011'!$C$3:$U$16,8,FALSE),0)+IFERROR(VLOOKUP(A48,'2010'!$C$3:$U$19,8,FALSE),0)+IFERROR(VLOOKUP(A48,'2009'!$C$3:$U$23,8,FALSE),0)</f>
        <v>0</v>
      </c>
      <c r="I48" s="56">
        <f>+IFERROR(VLOOKUP(A48,'2017'!$C$3:$U$28,9,FALSE),0)+IFERROR(VLOOKUP(A48,'2016'!$C$3:$U$25,9,FALSE),0)+IFERROR(VLOOKUP(A48,'2015'!$C$3:$U$23,9,FALSE),0)+IFERROR(VLOOKUP(A48,'2014'!$C$3:$U$15,9,FALSE),0)+IFERROR(VLOOKUP(A48,'2013'!$C$3:$U$19,9,FALSE),0)+IFERROR(VLOOKUP(A48,'2012'!$C$3:$U$18,9,FALSE),0)+IFERROR(VLOOKUP(A48,'2011'!$C$3:$U$16,9,FALSE),0)+IFERROR(VLOOKUP(A48,'2010'!$C$3:$U$19,9,FALSE),0)+IFERROR(VLOOKUP(A48,'2009'!$C$3:$U$23,9,FALSE),0)</f>
        <v>0</v>
      </c>
      <c r="J48" s="56">
        <f>+IFERROR(VLOOKUP(A48,'2017'!$C$3:$U$28,10,FALSE),0)+IFERROR(VLOOKUP(A48,'2016'!$C$3:$U$25,10,FALSE),0)+IFERROR(VLOOKUP(A48,'2015'!$C$3:$U$23,10,FALSE),0)+IFERROR(VLOOKUP(A48,'2014'!$C$3:$U$15,10,FALSE),0)+IFERROR(VLOOKUP(A48,'2013'!$C$3:$U$19,10,FALSE),0)+IFERROR(VLOOKUP(A48,'2012'!$C$3:$U$18,10,FALSE),0)+IFERROR(VLOOKUP(A48,'2011'!$C$3:$U$16,10,FALSE),0)+IFERROR(VLOOKUP(A48,'2010'!$C$3:$U$19,10,FALSE),0)+IFERROR(VLOOKUP(A48,'2009'!$C$3:$U$23,10,FALSE),0)</f>
        <v>0</v>
      </c>
      <c r="K48" s="56">
        <f>+IFERROR(VLOOKUP(A48,'2017'!$C$3:$U$28,11,FALSE),0)+IFERROR(VLOOKUP(A48,'2016'!$C$3:$U$25,11,FALSE),0)+IFERROR(VLOOKUP(A48,'2015'!$C$3:$U$23,11,FALSE),0)+IFERROR(VLOOKUP(A48,'2014'!$C$3:$U$15,11,FALSE),0)+IFERROR(VLOOKUP(A48,'2013'!$C$3:$U$19,11,FALSE),0)+IFERROR(VLOOKUP(A48,'2012'!$C$3:$U$18,11,FALSE),0)+IFERROR(VLOOKUP(A48,'2011'!$C$3:$U$16,11,FALSE),0)+IFERROR(VLOOKUP(A48,'2010'!$C$3:$U$19,11,FALSE),0)+IFERROR(VLOOKUP(A48,'2009'!$C$3:$U$23,11,FALSE),0)</f>
        <v>1</v>
      </c>
      <c r="L48" s="56">
        <f>+IFERROR(VLOOKUP(A48,'2017'!$C$3:$U$28,12,FALSE),0)+IFERROR(VLOOKUP(A48,'2016'!$C$3:$U$25,12,FALSE),0)+IFERROR(VLOOKUP(A48,'2015'!$C$3:$U$23,12,FALSE),0)+IFERROR(VLOOKUP(A48,'2014'!$C$3:$U$15,12,FALSE),0)+IFERROR(VLOOKUP(A48,'2013'!$C$3:$U$19,12,FALSE),0)+IFERROR(VLOOKUP(A48,'2012'!$C$3:$U$18,12,FALSE),0)+IFERROR(VLOOKUP(A48,'2011'!$C$3:$U$16,12,FALSE),0)+IFERROR(VLOOKUP(A48,'2010'!$C$3:$U$19,12,FALSE),0)+IFERROR(VLOOKUP(A48,'2009'!$C$3:$U$23,12,FALSE),0)</f>
        <v>1</v>
      </c>
      <c r="M48" s="56">
        <f>+IFERROR(VLOOKUP(A48,'2017'!$C$3:$U$28,13,FALSE),0)+IFERROR(VLOOKUP(A48,'2016'!$C$3:$U$25,13,FALSE),0)+IFERROR(VLOOKUP(A48,'2015'!$C$3:$U$23,13,FALSE),0)+IFERROR(VLOOKUP(A48,'2014'!$C$3:$U$15,13,FALSE),0)+IFERROR(VLOOKUP(A48,'2013'!$C$3:$U$19,13,FALSE),0)+IFERROR(VLOOKUP(A48,'2012'!$C$3:$U$18,13,FALSE),0)+IFERROR(VLOOKUP(A48,'2011'!$C$3:$U$16,13,FALSE),0)+IFERROR(VLOOKUP(A48,'2010'!$C$3:$U$19,13,FALSE),0)+IFERROR(VLOOKUP(A48,'2009'!$C$3:$U$23,13,FALSE),0)</f>
        <v>0</v>
      </c>
      <c r="N48" s="40" t="str">
        <f t="shared" si="3"/>
        <v>N/A</v>
      </c>
      <c r="O48" s="56">
        <f>+IFERROR(VLOOKUP(A48,'2017'!$C$3:$U$28,15,FALSE),0)+IFERROR(VLOOKUP(A48,'2016'!$C$3:$U$25,15,FALSE),0)+IFERROR(VLOOKUP(A48,'2015'!$C$3:$U$23,15,FALSE),0)+IFERROR(VLOOKUP(A48,'2014'!$C$3:$U$15,15,FALSE),0)+IFERROR(VLOOKUP(A48,'2013'!$C$3:$U$19,15,FALSE),0)+IFERROR(VLOOKUP(A48,'2012'!$C$3:$U$18,15,FALSE),0)+IFERROR(VLOOKUP(A48,'2011'!$C$3:$U$16,15,FALSE),0)+IFERROR(VLOOKUP(A48,'2010'!$C$3:$U$19,15,FALSE),0)+IFERROR(VLOOKUP(A48,'2009'!$C$3:$U$23,15,FALSE),0)</f>
        <v>0</v>
      </c>
      <c r="P48" s="41">
        <f t="shared" si="0"/>
        <v>0</v>
      </c>
      <c r="Q48" s="41">
        <f t="shared" si="1"/>
        <v>0</v>
      </c>
      <c r="R48" s="41">
        <f t="shared" si="2"/>
        <v>0</v>
      </c>
    </row>
    <row r="49" spans="1:18" x14ac:dyDescent="0.25">
      <c r="A49" s="11" t="s">
        <v>257</v>
      </c>
      <c r="B49" s="56">
        <f>+IFERROR(VLOOKUP(A49,'2017'!$C$3:$U$28,2,FALSE),0)+IFERROR(VLOOKUP(A49,'2016'!$C$3:$U$25,2,FALSE),0)+IFERROR(VLOOKUP(A49,'2015'!$C$3:$U$23,2,FALSE),0)+IFERROR(VLOOKUP(A49,'2014'!$C$3:$U$15,2,FALSE),0)+IFERROR(VLOOKUP(A49,'2013'!$C$3:$U$19,2,FALSE),0)+IFERROR(VLOOKUP(A49,'2012'!$C$3:$U$18,2,FALSE),0)+IFERROR(VLOOKUP(A49,'2011'!$C$3:$U$16,2,FALSE),0)+IFERROR(VLOOKUP(A49,'2010'!$C$3:$U$19,2,FALSE),0)+IFERROR(VLOOKUP(A49,'2009'!$C$3:$U$23,2,FALSE),0)</f>
        <v>163</v>
      </c>
      <c r="C49" s="56">
        <f>+IFERROR(VLOOKUP(A49,'2017'!$C$3:$U$28,3,FALSE),0)+IFERROR(VLOOKUP(A49,'2016'!$C$3:$U$25,3,FALSE),0)+IFERROR(VLOOKUP(A49,'2015'!$C$3:$U$23,3,FALSE),0)+IFERROR(VLOOKUP(A49,'2014'!$C$3:$U$15,3,FALSE),0)+IFERROR(VLOOKUP(A49,'2013'!$C$3:$U$19,3,FALSE),0)+IFERROR(VLOOKUP(A49,'2012'!$C$3:$U$18,3,FALSE),0)+IFERROR(VLOOKUP(A49,'2011'!$C$3:$U$16,3,FALSE),0)+IFERROR(VLOOKUP(A49,'2010'!$C$3:$U$19,3,FALSE),0)+IFERROR(VLOOKUP(A49,'2009'!$C$3:$U$23,3,FALSE),0)</f>
        <v>24</v>
      </c>
      <c r="D49" s="56">
        <f>+IFERROR(VLOOKUP(A49,'2017'!$C$3:$U$28,4,FALSE),0)+IFERROR(VLOOKUP(A49,'2016'!$C$3:$U$25,4,FALSE),0)+IFERROR(VLOOKUP(A49,'2015'!$C$3:$U$23,4,FALSE),0)+IFERROR(VLOOKUP(A49,'2014'!$C$3:$U$15,4,FALSE),0)+IFERROR(VLOOKUP(A49,'2013'!$C$3:$U$19,4,FALSE),0)+IFERROR(VLOOKUP(A49,'2012'!$C$3:$U$18,4,FALSE),0)+IFERROR(VLOOKUP(A49,'2011'!$C$3:$U$16,4,FALSE),0)+IFERROR(VLOOKUP(A49,'2010'!$C$3:$U$19,4,FALSE),0)+IFERROR(VLOOKUP(A49,'2009'!$C$3:$U$23,4,FALSE),0)</f>
        <v>38</v>
      </c>
      <c r="E49" s="56">
        <f>+IFERROR(VLOOKUP(A49,'2017'!$C$3:$U$28,5,FALSE),0)+IFERROR(VLOOKUP(A49,'2016'!$C$3:$U$25,5,FALSE),0)+IFERROR(VLOOKUP(A49,'2015'!$C$3:$U$23,5,FALSE),0)+IFERROR(VLOOKUP(A49,'2014'!$C$3:$U$15,5,FALSE),0)+IFERROR(VLOOKUP(A49,'2013'!$C$3:$U$19,5,FALSE),0)+IFERROR(VLOOKUP(A49,'2012'!$C$3:$U$18,5,FALSE),0)+IFERROR(VLOOKUP(A49,'2011'!$C$3:$U$16,5,FALSE),0)+IFERROR(VLOOKUP(A49,'2010'!$C$3:$U$19,5,FALSE),0)+IFERROR(VLOOKUP(A49,'2009'!$C$3:$U$23,5,FALSE),0)</f>
        <v>30</v>
      </c>
      <c r="F49" s="56">
        <f>+IFERROR(VLOOKUP(A49,'2017'!$C$3:$U$28,6,FALSE),0)+IFERROR(VLOOKUP(A49,'2016'!$C$3:$U$25,6,FALSE),0)+IFERROR(VLOOKUP(A49,'2015'!$C$3:$U$23,6,FALSE),0)+IFERROR(VLOOKUP(A49,'2014'!$C$3:$U$15,6,FALSE),0)+IFERROR(VLOOKUP(A49,'2013'!$C$3:$U$19,6,FALSE),0)+IFERROR(VLOOKUP(A49,'2012'!$C$3:$U$18,6,FALSE),0)+IFERROR(VLOOKUP(A49,'2011'!$C$3:$U$16,6,FALSE),0)+IFERROR(VLOOKUP(A49,'2010'!$C$3:$U$19,6,FALSE),0)+IFERROR(VLOOKUP(A49,'2009'!$C$3:$U$23,6,FALSE),0)</f>
        <v>8</v>
      </c>
      <c r="G49" s="56">
        <f>+IFERROR(VLOOKUP(A49,'2017'!$C$3:$U$28,7,FALSE),0)+IFERROR(VLOOKUP(A49,'2016'!$C$3:$U$25,7,FALSE),0)+IFERROR(VLOOKUP(A49,'2015'!$C$3:$U$23,7,FALSE),0)+IFERROR(VLOOKUP(A49,'2014'!$C$3:$U$15,7,FALSE),0)+IFERROR(VLOOKUP(A49,'2013'!$C$3:$U$19,7,FALSE),0)+IFERROR(VLOOKUP(A49,'2012'!$C$3:$U$18,7,FALSE),0)+IFERROR(VLOOKUP(A49,'2011'!$C$3:$U$16,7,FALSE),0)+IFERROR(VLOOKUP(A49,'2010'!$C$3:$U$19,7,FALSE),0)+IFERROR(VLOOKUP(A49,'2009'!$C$3:$U$23,7,FALSE),0)</f>
        <v>0</v>
      </c>
      <c r="H49" s="56">
        <f>+IFERROR(VLOOKUP(A49,'2017'!$C$3:$U$28,8,FALSE),0)+IFERROR(VLOOKUP(A49,'2016'!$C$3:$U$25,8,FALSE),0)+IFERROR(VLOOKUP(A49,'2015'!$C$3:$U$23,8,FALSE),0)+IFERROR(VLOOKUP(A49,'2014'!$C$3:$U$15,8,FALSE),0)+IFERROR(VLOOKUP(A49,'2013'!$C$3:$U$19,8,FALSE),0)+IFERROR(VLOOKUP(A49,'2012'!$C$3:$U$18,8,FALSE),0)+IFERROR(VLOOKUP(A49,'2011'!$C$3:$U$16,8,FALSE),0)+IFERROR(VLOOKUP(A49,'2010'!$C$3:$U$19,8,FALSE),0)+IFERROR(VLOOKUP(A49,'2009'!$C$3:$U$23,8,FALSE),0)</f>
        <v>0</v>
      </c>
      <c r="I49" s="56">
        <f>+IFERROR(VLOOKUP(A49,'2017'!$C$3:$U$28,9,FALSE),0)+IFERROR(VLOOKUP(A49,'2016'!$C$3:$U$25,9,FALSE),0)+IFERROR(VLOOKUP(A49,'2015'!$C$3:$U$23,9,FALSE),0)+IFERROR(VLOOKUP(A49,'2014'!$C$3:$U$15,9,FALSE),0)+IFERROR(VLOOKUP(A49,'2013'!$C$3:$U$19,9,FALSE),0)+IFERROR(VLOOKUP(A49,'2012'!$C$3:$U$18,9,FALSE),0)+IFERROR(VLOOKUP(A49,'2011'!$C$3:$U$16,9,FALSE),0)+IFERROR(VLOOKUP(A49,'2010'!$C$3:$U$19,9,FALSE),0)+IFERROR(VLOOKUP(A49,'2009'!$C$3:$U$23,9,FALSE),0)</f>
        <v>26</v>
      </c>
      <c r="J49" s="56">
        <f>+IFERROR(VLOOKUP(A49,'2017'!$C$3:$U$28,10,FALSE),0)+IFERROR(VLOOKUP(A49,'2016'!$C$3:$U$25,10,FALSE),0)+IFERROR(VLOOKUP(A49,'2015'!$C$3:$U$23,10,FALSE),0)+IFERROR(VLOOKUP(A49,'2014'!$C$3:$U$15,10,FALSE),0)+IFERROR(VLOOKUP(A49,'2013'!$C$3:$U$19,10,FALSE),0)+IFERROR(VLOOKUP(A49,'2012'!$C$3:$U$18,10,FALSE),0)+IFERROR(VLOOKUP(A49,'2011'!$C$3:$U$16,10,FALSE),0)+IFERROR(VLOOKUP(A49,'2010'!$C$3:$U$19,10,FALSE),0)+IFERROR(VLOOKUP(A49,'2009'!$C$3:$U$23,10,FALSE),0)</f>
        <v>4</v>
      </c>
      <c r="K49" s="56">
        <f>+IFERROR(VLOOKUP(A49,'2017'!$C$3:$U$28,11,FALSE),0)+IFERROR(VLOOKUP(A49,'2016'!$C$3:$U$25,11,FALSE),0)+IFERROR(VLOOKUP(A49,'2015'!$C$3:$U$23,11,FALSE),0)+IFERROR(VLOOKUP(A49,'2014'!$C$3:$U$15,11,FALSE),0)+IFERROR(VLOOKUP(A49,'2013'!$C$3:$U$19,11,FALSE),0)+IFERROR(VLOOKUP(A49,'2012'!$C$3:$U$18,11,FALSE),0)+IFERROR(VLOOKUP(A49,'2011'!$C$3:$U$16,11,FALSE),0)+IFERROR(VLOOKUP(A49,'2010'!$C$3:$U$19,11,FALSE),0)+IFERROR(VLOOKUP(A49,'2009'!$C$3:$U$23,11,FALSE),0)</f>
        <v>40</v>
      </c>
      <c r="L49" s="56">
        <f>+IFERROR(VLOOKUP(A49,'2017'!$C$3:$U$28,12,FALSE),0)+IFERROR(VLOOKUP(A49,'2016'!$C$3:$U$25,12,FALSE),0)+IFERROR(VLOOKUP(A49,'2015'!$C$3:$U$23,12,FALSE),0)+IFERROR(VLOOKUP(A49,'2014'!$C$3:$U$15,12,FALSE),0)+IFERROR(VLOOKUP(A49,'2013'!$C$3:$U$19,12,FALSE),0)+IFERROR(VLOOKUP(A49,'2012'!$C$3:$U$18,12,FALSE),0)+IFERROR(VLOOKUP(A49,'2011'!$C$3:$U$16,12,FALSE),0)+IFERROR(VLOOKUP(A49,'2010'!$C$3:$U$19,12,FALSE),0)+IFERROR(VLOOKUP(A49,'2009'!$C$3:$U$23,12,FALSE),0)</f>
        <v>43</v>
      </c>
      <c r="M49" s="56">
        <f>+IFERROR(VLOOKUP(A49,'2017'!$C$3:$U$28,13,FALSE),0)+IFERROR(VLOOKUP(A49,'2016'!$C$3:$U$25,13,FALSE),0)+IFERROR(VLOOKUP(A49,'2015'!$C$3:$U$23,13,FALSE),0)+IFERROR(VLOOKUP(A49,'2014'!$C$3:$U$15,13,FALSE),0)+IFERROR(VLOOKUP(A49,'2013'!$C$3:$U$19,13,FALSE),0)+IFERROR(VLOOKUP(A49,'2012'!$C$3:$U$18,13,FALSE),0)+IFERROR(VLOOKUP(A49,'2011'!$C$3:$U$16,13,FALSE),0)+IFERROR(VLOOKUP(A49,'2010'!$C$3:$U$19,13,FALSE),0)+IFERROR(VLOOKUP(A49,'2009'!$C$3:$U$23,13,FALSE),0)</f>
        <v>3</v>
      </c>
      <c r="N49" s="40">
        <f t="shared" si="3"/>
        <v>14.333333333333334</v>
      </c>
      <c r="O49" s="56">
        <f>+IFERROR(VLOOKUP(A49,'2017'!$C$3:$U$28,15,FALSE),0)+IFERROR(VLOOKUP(A49,'2016'!$C$3:$U$25,15,FALSE),0)+IFERROR(VLOOKUP(A49,'2015'!$C$3:$U$23,15,FALSE),0)+IFERROR(VLOOKUP(A49,'2014'!$C$3:$U$15,15,FALSE),0)+IFERROR(VLOOKUP(A49,'2013'!$C$3:$U$19,15,FALSE),0)+IFERROR(VLOOKUP(A49,'2012'!$C$3:$U$18,15,FALSE),0)+IFERROR(VLOOKUP(A49,'2011'!$C$3:$U$16,15,FALSE),0)+IFERROR(VLOOKUP(A49,'2010'!$C$3:$U$19,15,FALSE),0)+IFERROR(VLOOKUP(A49,'2009'!$C$3:$U$23,15,FALSE),0)</f>
        <v>2</v>
      </c>
      <c r="P49" s="41">
        <f t="shared" si="0"/>
        <v>0.26035502958579881</v>
      </c>
      <c r="Q49" s="41">
        <f t="shared" si="1"/>
        <v>0.51533742331288346</v>
      </c>
      <c r="R49" s="41">
        <f t="shared" si="2"/>
        <v>0.23312883435582821</v>
      </c>
    </row>
    <row r="50" spans="1:18" x14ac:dyDescent="0.25">
      <c r="A50" s="11" t="s">
        <v>246</v>
      </c>
      <c r="B50" s="56">
        <f>+IFERROR(VLOOKUP(A50,'2017'!$C$3:$U$28,2,FALSE),0)+IFERROR(VLOOKUP(A50,'2016'!$C$3:$U$25,2,FALSE),0)+IFERROR(VLOOKUP(A50,'2015'!$C$3:$U$23,2,FALSE),0)+IFERROR(VLOOKUP(A50,'2014'!$C$3:$U$15,2,FALSE),0)+IFERROR(VLOOKUP(A50,'2013'!$C$3:$U$19,2,FALSE),0)+IFERROR(VLOOKUP(A50,'2012'!$C$3:$U$18,2,FALSE),0)+IFERROR(VLOOKUP(A50,'2011'!$C$3:$U$16,2,FALSE),0)+IFERROR(VLOOKUP(A50,'2010'!$C$3:$U$19,2,FALSE),0)+IFERROR(VLOOKUP(A50,'2009'!$C$3:$U$23,2,FALSE),0)</f>
        <v>25</v>
      </c>
      <c r="C50" s="56">
        <f>+IFERROR(VLOOKUP(A50,'2017'!$C$3:$U$28,3,FALSE),0)+IFERROR(VLOOKUP(A50,'2016'!$C$3:$U$25,3,FALSE),0)+IFERROR(VLOOKUP(A50,'2015'!$C$3:$U$23,3,FALSE),0)+IFERROR(VLOOKUP(A50,'2014'!$C$3:$U$15,3,FALSE),0)+IFERROR(VLOOKUP(A50,'2013'!$C$3:$U$19,3,FALSE),0)+IFERROR(VLOOKUP(A50,'2012'!$C$3:$U$18,3,FALSE),0)+IFERROR(VLOOKUP(A50,'2011'!$C$3:$U$16,3,FALSE),0)+IFERROR(VLOOKUP(A50,'2010'!$C$3:$U$19,3,FALSE),0)+IFERROR(VLOOKUP(A50,'2009'!$C$3:$U$23,3,FALSE),0)</f>
        <v>5</v>
      </c>
      <c r="D50" s="56">
        <f>+IFERROR(VLOOKUP(A50,'2017'!$C$3:$U$28,4,FALSE),0)+IFERROR(VLOOKUP(A50,'2016'!$C$3:$U$25,4,FALSE),0)+IFERROR(VLOOKUP(A50,'2015'!$C$3:$U$23,4,FALSE),0)+IFERROR(VLOOKUP(A50,'2014'!$C$3:$U$15,4,FALSE),0)+IFERROR(VLOOKUP(A50,'2013'!$C$3:$U$19,4,FALSE),0)+IFERROR(VLOOKUP(A50,'2012'!$C$3:$U$18,4,FALSE),0)+IFERROR(VLOOKUP(A50,'2011'!$C$3:$U$16,4,FALSE),0)+IFERROR(VLOOKUP(A50,'2010'!$C$3:$U$19,4,FALSE),0)+IFERROR(VLOOKUP(A50,'2009'!$C$3:$U$23,4,FALSE),0)</f>
        <v>7</v>
      </c>
      <c r="E50" s="56">
        <f>+IFERROR(VLOOKUP(A50,'2017'!$C$3:$U$28,5,FALSE),0)+IFERROR(VLOOKUP(A50,'2016'!$C$3:$U$25,5,FALSE),0)+IFERROR(VLOOKUP(A50,'2015'!$C$3:$U$23,5,FALSE),0)+IFERROR(VLOOKUP(A50,'2014'!$C$3:$U$15,5,FALSE),0)+IFERROR(VLOOKUP(A50,'2013'!$C$3:$U$19,5,FALSE),0)+IFERROR(VLOOKUP(A50,'2012'!$C$3:$U$18,5,FALSE),0)+IFERROR(VLOOKUP(A50,'2011'!$C$3:$U$16,5,FALSE),0)+IFERROR(VLOOKUP(A50,'2010'!$C$3:$U$19,5,FALSE),0)+IFERROR(VLOOKUP(A50,'2009'!$C$3:$U$23,5,FALSE),0)</f>
        <v>5</v>
      </c>
      <c r="F50" s="56">
        <f>+IFERROR(VLOOKUP(A50,'2017'!$C$3:$U$28,6,FALSE),0)+IFERROR(VLOOKUP(A50,'2016'!$C$3:$U$25,6,FALSE),0)+IFERROR(VLOOKUP(A50,'2015'!$C$3:$U$23,6,FALSE),0)+IFERROR(VLOOKUP(A50,'2014'!$C$3:$U$15,6,FALSE),0)+IFERROR(VLOOKUP(A50,'2013'!$C$3:$U$19,6,FALSE),0)+IFERROR(VLOOKUP(A50,'2012'!$C$3:$U$18,6,FALSE),0)+IFERROR(VLOOKUP(A50,'2011'!$C$3:$U$16,6,FALSE),0)+IFERROR(VLOOKUP(A50,'2010'!$C$3:$U$19,6,FALSE),0)+IFERROR(VLOOKUP(A50,'2009'!$C$3:$U$23,6,FALSE),0)</f>
        <v>1</v>
      </c>
      <c r="G50" s="56">
        <f>+IFERROR(VLOOKUP(A50,'2017'!$C$3:$U$28,7,FALSE),0)+IFERROR(VLOOKUP(A50,'2016'!$C$3:$U$25,7,FALSE),0)+IFERROR(VLOOKUP(A50,'2015'!$C$3:$U$23,7,FALSE),0)+IFERROR(VLOOKUP(A50,'2014'!$C$3:$U$15,7,FALSE),0)+IFERROR(VLOOKUP(A50,'2013'!$C$3:$U$19,7,FALSE),0)+IFERROR(VLOOKUP(A50,'2012'!$C$3:$U$18,7,FALSE),0)+IFERROR(VLOOKUP(A50,'2011'!$C$3:$U$16,7,FALSE),0)+IFERROR(VLOOKUP(A50,'2010'!$C$3:$U$19,7,FALSE),0)+IFERROR(VLOOKUP(A50,'2009'!$C$3:$U$23,7,FALSE),0)</f>
        <v>1</v>
      </c>
      <c r="H50" s="56">
        <f>+IFERROR(VLOOKUP(A50,'2017'!$C$3:$U$28,8,FALSE),0)+IFERROR(VLOOKUP(A50,'2016'!$C$3:$U$25,8,FALSE),0)+IFERROR(VLOOKUP(A50,'2015'!$C$3:$U$23,8,FALSE),0)+IFERROR(VLOOKUP(A50,'2014'!$C$3:$U$15,8,FALSE),0)+IFERROR(VLOOKUP(A50,'2013'!$C$3:$U$19,8,FALSE),0)+IFERROR(VLOOKUP(A50,'2012'!$C$3:$U$18,8,FALSE),0)+IFERROR(VLOOKUP(A50,'2011'!$C$3:$U$16,8,FALSE),0)+IFERROR(VLOOKUP(A50,'2010'!$C$3:$U$19,8,FALSE),0)+IFERROR(VLOOKUP(A50,'2009'!$C$3:$U$23,8,FALSE),0)</f>
        <v>0</v>
      </c>
      <c r="I50" s="56">
        <f>+IFERROR(VLOOKUP(A50,'2017'!$C$3:$U$28,9,FALSE),0)+IFERROR(VLOOKUP(A50,'2016'!$C$3:$U$25,9,FALSE),0)+IFERROR(VLOOKUP(A50,'2015'!$C$3:$U$23,9,FALSE),0)+IFERROR(VLOOKUP(A50,'2014'!$C$3:$U$15,9,FALSE),0)+IFERROR(VLOOKUP(A50,'2013'!$C$3:$U$19,9,FALSE),0)+IFERROR(VLOOKUP(A50,'2012'!$C$3:$U$18,9,FALSE),0)+IFERROR(VLOOKUP(A50,'2011'!$C$3:$U$16,9,FALSE),0)+IFERROR(VLOOKUP(A50,'2010'!$C$3:$U$19,9,FALSE),0)+IFERROR(VLOOKUP(A50,'2009'!$C$3:$U$23,9,FALSE),0)</f>
        <v>2</v>
      </c>
      <c r="J50" s="56">
        <f>+IFERROR(VLOOKUP(A50,'2017'!$C$3:$U$28,10,FALSE),0)+IFERROR(VLOOKUP(A50,'2016'!$C$3:$U$25,10,FALSE),0)+IFERROR(VLOOKUP(A50,'2015'!$C$3:$U$23,10,FALSE),0)+IFERROR(VLOOKUP(A50,'2014'!$C$3:$U$15,10,FALSE),0)+IFERROR(VLOOKUP(A50,'2013'!$C$3:$U$19,10,FALSE),0)+IFERROR(VLOOKUP(A50,'2012'!$C$3:$U$18,10,FALSE),0)+IFERROR(VLOOKUP(A50,'2011'!$C$3:$U$16,10,FALSE),0)+IFERROR(VLOOKUP(A50,'2010'!$C$3:$U$19,10,FALSE),0)+IFERROR(VLOOKUP(A50,'2009'!$C$3:$U$23,10,FALSE),0)</f>
        <v>0</v>
      </c>
      <c r="K50" s="56">
        <f>+IFERROR(VLOOKUP(A50,'2017'!$C$3:$U$28,11,FALSE),0)+IFERROR(VLOOKUP(A50,'2016'!$C$3:$U$25,11,FALSE),0)+IFERROR(VLOOKUP(A50,'2015'!$C$3:$U$23,11,FALSE),0)+IFERROR(VLOOKUP(A50,'2014'!$C$3:$U$15,11,FALSE),0)+IFERROR(VLOOKUP(A50,'2013'!$C$3:$U$19,11,FALSE),0)+IFERROR(VLOOKUP(A50,'2012'!$C$3:$U$18,11,FALSE),0)+IFERROR(VLOOKUP(A50,'2011'!$C$3:$U$16,11,FALSE),0)+IFERROR(VLOOKUP(A50,'2010'!$C$3:$U$19,11,FALSE),0)+IFERROR(VLOOKUP(A50,'2009'!$C$3:$U$23,11,FALSE),0)</f>
        <v>2</v>
      </c>
      <c r="L50" s="56">
        <f>+IFERROR(VLOOKUP(A50,'2017'!$C$3:$U$28,12,FALSE),0)+IFERROR(VLOOKUP(A50,'2016'!$C$3:$U$25,12,FALSE),0)+IFERROR(VLOOKUP(A50,'2015'!$C$3:$U$23,12,FALSE),0)+IFERROR(VLOOKUP(A50,'2014'!$C$3:$U$15,12,FALSE),0)+IFERROR(VLOOKUP(A50,'2013'!$C$3:$U$19,12,FALSE),0)+IFERROR(VLOOKUP(A50,'2012'!$C$3:$U$18,12,FALSE),0)+IFERROR(VLOOKUP(A50,'2011'!$C$3:$U$16,12,FALSE),0)+IFERROR(VLOOKUP(A50,'2010'!$C$3:$U$19,12,FALSE),0)+IFERROR(VLOOKUP(A50,'2009'!$C$3:$U$23,12,FALSE),0)</f>
        <v>10</v>
      </c>
      <c r="M50" s="56">
        <f>+IFERROR(VLOOKUP(A50,'2017'!$C$3:$U$28,13,FALSE),0)+IFERROR(VLOOKUP(A50,'2016'!$C$3:$U$25,13,FALSE),0)+IFERROR(VLOOKUP(A50,'2015'!$C$3:$U$23,13,FALSE),0)+IFERROR(VLOOKUP(A50,'2014'!$C$3:$U$15,13,FALSE),0)+IFERROR(VLOOKUP(A50,'2013'!$C$3:$U$19,13,FALSE),0)+IFERROR(VLOOKUP(A50,'2012'!$C$3:$U$18,13,FALSE),0)+IFERROR(VLOOKUP(A50,'2011'!$C$3:$U$16,13,FALSE),0)+IFERROR(VLOOKUP(A50,'2010'!$C$3:$U$19,13,FALSE),0)+IFERROR(VLOOKUP(A50,'2009'!$C$3:$U$23,13,FALSE),0)</f>
        <v>1</v>
      </c>
      <c r="N50" s="40">
        <f t="shared" si="3"/>
        <v>10</v>
      </c>
      <c r="O50" s="56">
        <f>+IFERROR(VLOOKUP(A50,'2017'!$C$3:$U$28,15,FALSE),0)+IFERROR(VLOOKUP(A50,'2016'!$C$3:$U$25,15,FALSE),0)+IFERROR(VLOOKUP(A50,'2015'!$C$3:$U$23,15,FALSE),0)+IFERROR(VLOOKUP(A50,'2014'!$C$3:$U$15,15,FALSE),0)+IFERROR(VLOOKUP(A50,'2013'!$C$3:$U$19,15,FALSE),0)+IFERROR(VLOOKUP(A50,'2012'!$C$3:$U$18,15,FALSE),0)+IFERROR(VLOOKUP(A50,'2011'!$C$3:$U$16,15,FALSE),0)+IFERROR(VLOOKUP(A50,'2010'!$C$3:$U$19,15,FALSE),0)+IFERROR(VLOOKUP(A50,'2009'!$C$3:$U$23,15,FALSE),0)</f>
        <v>0</v>
      </c>
      <c r="P50" s="41">
        <f t="shared" si="0"/>
        <v>0.28000000000000003</v>
      </c>
      <c r="Q50" s="41">
        <f t="shared" si="1"/>
        <v>0.68</v>
      </c>
      <c r="R50" s="41">
        <f t="shared" si="2"/>
        <v>0.28000000000000003</v>
      </c>
    </row>
    <row r="51" spans="1:18" x14ac:dyDescent="0.25">
      <c r="A51" s="11" t="s">
        <v>276</v>
      </c>
      <c r="B51" s="56">
        <f>+IFERROR(VLOOKUP(A51,'2017'!$C$3:$U$28,2,FALSE),0)+IFERROR(VLOOKUP(A51,'2016'!$C$3:$U$25,2,FALSE),0)+IFERROR(VLOOKUP(A51,'2015'!$C$3:$U$23,2,FALSE),0)+IFERROR(VLOOKUP(A51,'2014'!$C$3:$U$15,2,FALSE),0)+IFERROR(VLOOKUP(A51,'2013'!$C$3:$U$19,2,FALSE),0)+IFERROR(VLOOKUP(A51,'2012'!$C$3:$U$18,2,FALSE),0)+IFERROR(VLOOKUP(A51,'2011'!$C$3:$U$16,2,FALSE),0)+IFERROR(VLOOKUP(A51,'2010'!$C$3:$U$19,2,FALSE),0)+IFERROR(VLOOKUP(A51,'2009'!$C$3:$U$23,2,FALSE),0)</f>
        <v>101</v>
      </c>
      <c r="C51" s="56">
        <f>+IFERROR(VLOOKUP(A51,'2017'!$C$3:$U$28,3,FALSE),0)+IFERROR(VLOOKUP(A51,'2016'!$C$3:$U$25,3,FALSE),0)+IFERROR(VLOOKUP(A51,'2015'!$C$3:$U$23,3,FALSE),0)+IFERROR(VLOOKUP(A51,'2014'!$C$3:$U$15,3,FALSE),0)+IFERROR(VLOOKUP(A51,'2013'!$C$3:$U$19,3,FALSE),0)+IFERROR(VLOOKUP(A51,'2012'!$C$3:$U$18,3,FALSE),0)+IFERROR(VLOOKUP(A51,'2011'!$C$3:$U$16,3,FALSE),0)+IFERROR(VLOOKUP(A51,'2010'!$C$3:$U$19,3,FALSE),0)+IFERROR(VLOOKUP(A51,'2009'!$C$3:$U$23,3,FALSE),0)</f>
        <v>11</v>
      </c>
      <c r="D51" s="56">
        <f>+IFERROR(VLOOKUP(A51,'2017'!$C$3:$U$28,4,FALSE),0)+IFERROR(VLOOKUP(A51,'2016'!$C$3:$U$25,4,FALSE),0)+IFERROR(VLOOKUP(A51,'2015'!$C$3:$U$23,4,FALSE),0)+IFERROR(VLOOKUP(A51,'2014'!$C$3:$U$15,4,FALSE),0)+IFERROR(VLOOKUP(A51,'2013'!$C$3:$U$19,4,FALSE),0)+IFERROR(VLOOKUP(A51,'2012'!$C$3:$U$18,4,FALSE),0)+IFERROR(VLOOKUP(A51,'2011'!$C$3:$U$16,4,FALSE),0)+IFERROR(VLOOKUP(A51,'2010'!$C$3:$U$19,4,FALSE),0)+IFERROR(VLOOKUP(A51,'2009'!$C$3:$U$23,4,FALSE),0)</f>
        <v>13</v>
      </c>
      <c r="E51" s="56">
        <f>+IFERROR(VLOOKUP(A51,'2017'!$C$3:$U$28,5,FALSE),0)+IFERROR(VLOOKUP(A51,'2016'!$C$3:$U$25,5,FALSE),0)+IFERROR(VLOOKUP(A51,'2015'!$C$3:$U$23,5,FALSE),0)+IFERROR(VLOOKUP(A51,'2014'!$C$3:$U$15,5,FALSE),0)+IFERROR(VLOOKUP(A51,'2013'!$C$3:$U$19,5,FALSE),0)+IFERROR(VLOOKUP(A51,'2012'!$C$3:$U$18,5,FALSE),0)+IFERROR(VLOOKUP(A51,'2011'!$C$3:$U$16,5,FALSE),0)+IFERROR(VLOOKUP(A51,'2010'!$C$3:$U$19,5,FALSE),0)+IFERROR(VLOOKUP(A51,'2009'!$C$3:$U$23,5,FALSE),0)</f>
        <v>12</v>
      </c>
      <c r="F51" s="56">
        <f>+IFERROR(VLOOKUP(A51,'2017'!$C$3:$U$28,6,FALSE),0)+IFERROR(VLOOKUP(A51,'2016'!$C$3:$U$25,6,FALSE),0)+IFERROR(VLOOKUP(A51,'2015'!$C$3:$U$23,6,FALSE),0)+IFERROR(VLOOKUP(A51,'2014'!$C$3:$U$15,6,FALSE),0)+IFERROR(VLOOKUP(A51,'2013'!$C$3:$U$19,6,FALSE),0)+IFERROR(VLOOKUP(A51,'2012'!$C$3:$U$18,6,FALSE),0)+IFERROR(VLOOKUP(A51,'2011'!$C$3:$U$16,6,FALSE),0)+IFERROR(VLOOKUP(A51,'2010'!$C$3:$U$19,6,FALSE),0)+IFERROR(VLOOKUP(A51,'2009'!$C$3:$U$23,6,FALSE),0)</f>
        <v>1</v>
      </c>
      <c r="G51" s="56">
        <f>+IFERROR(VLOOKUP(A51,'2017'!$C$3:$U$28,7,FALSE),0)+IFERROR(VLOOKUP(A51,'2016'!$C$3:$U$25,7,FALSE),0)+IFERROR(VLOOKUP(A51,'2015'!$C$3:$U$23,7,FALSE),0)+IFERROR(VLOOKUP(A51,'2014'!$C$3:$U$15,7,FALSE),0)+IFERROR(VLOOKUP(A51,'2013'!$C$3:$U$19,7,FALSE),0)+IFERROR(VLOOKUP(A51,'2012'!$C$3:$U$18,7,FALSE),0)+IFERROR(VLOOKUP(A51,'2011'!$C$3:$U$16,7,FALSE),0)+IFERROR(VLOOKUP(A51,'2010'!$C$3:$U$19,7,FALSE),0)+IFERROR(VLOOKUP(A51,'2009'!$C$3:$U$23,7,FALSE),0)</f>
        <v>0</v>
      </c>
      <c r="H51" s="56">
        <f>+IFERROR(VLOOKUP(A51,'2017'!$C$3:$U$28,8,FALSE),0)+IFERROR(VLOOKUP(A51,'2016'!$C$3:$U$25,8,FALSE),0)+IFERROR(VLOOKUP(A51,'2015'!$C$3:$U$23,8,FALSE),0)+IFERROR(VLOOKUP(A51,'2014'!$C$3:$U$15,8,FALSE),0)+IFERROR(VLOOKUP(A51,'2013'!$C$3:$U$19,8,FALSE),0)+IFERROR(VLOOKUP(A51,'2012'!$C$3:$U$18,8,FALSE),0)+IFERROR(VLOOKUP(A51,'2011'!$C$3:$U$16,8,FALSE),0)+IFERROR(VLOOKUP(A51,'2010'!$C$3:$U$19,8,FALSE),0)+IFERROR(VLOOKUP(A51,'2009'!$C$3:$U$23,8,FALSE),0)</f>
        <v>0</v>
      </c>
      <c r="I51" s="56">
        <f>+IFERROR(VLOOKUP(A51,'2017'!$C$3:$U$28,9,FALSE),0)+IFERROR(VLOOKUP(A51,'2016'!$C$3:$U$25,9,FALSE),0)+IFERROR(VLOOKUP(A51,'2015'!$C$3:$U$23,9,FALSE),0)+IFERROR(VLOOKUP(A51,'2014'!$C$3:$U$15,9,FALSE),0)+IFERROR(VLOOKUP(A51,'2013'!$C$3:$U$19,9,FALSE),0)+IFERROR(VLOOKUP(A51,'2012'!$C$3:$U$18,9,FALSE),0)+IFERROR(VLOOKUP(A51,'2011'!$C$3:$U$16,9,FALSE),0)+IFERROR(VLOOKUP(A51,'2010'!$C$3:$U$19,9,FALSE),0)+IFERROR(VLOOKUP(A51,'2009'!$C$3:$U$23,9,FALSE),0)</f>
        <v>11</v>
      </c>
      <c r="J51" s="56">
        <f>+IFERROR(VLOOKUP(A51,'2017'!$C$3:$U$28,10,FALSE),0)+IFERROR(VLOOKUP(A51,'2016'!$C$3:$U$25,10,FALSE),0)+IFERROR(VLOOKUP(A51,'2015'!$C$3:$U$23,10,FALSE),0)+IFERROR(VLOOKUP(A51,'2014'!$C$3:$U$15,10,FALSE),0)+IFERROR(VLOOKUP(A51,'2013'!$C$3:$U$19,10,FALSE),0)+IFERROR(VLOOKUP(A51,'2012'!$C$3:$U$18,10,FALSE),0)+IFERROR(VLOOKUP(A51,'2011'!$C$3:$U$16,10,FALSE),0)+IFERROR(VLOOKUP(A51,'2010'!$C$3:$U$19,10,FALSE),0)+IFERROR(VLOOKUP(A51,'2009'!$C$3:$U$23,10,FALSE),0)</f>
        <v>2</v>
      </c>
      <c r="K51" s="56">
        <f>+IFERROR(VLOOKUP(A51,'2017'!$C$3:$U$28,11,FALSE),0)+IFERROR(VLOOKUP(A51,'2016'!$C$3:$U$25,11,FALSE),0)+IFERROR(VLOOKUP(A51,'2015'!$C$3:$U$23,11,FALSE),0)+IFERROR(VLOOKUP(A51,'2014'!$C$3:$U$15,11,FALSE),0)+IFERROR(VLOOKUP(A51,'2013'!$C$3:$U$19,11,FALSE),0)+IFERROR(VLOOKUP(A51,'2012'!$C$3:$U$18,11,FALSE),0)+IFERROR(VLOOKUP(A51,'2011'!$C$3:$U$16,11,FALSE),0)+IFERROR(VLOOKUP(A51,'2010'!$C$3:$U$19,11,FALSE),0)+IFERROR(VLOOKUP(A51,'2009'!$C$3:$U$23,11,FALSE),0)</f>
        <v>8</v>
      </c>
      <c r="L51" s="56">
        <f>+IFERROR(VLOOKUP(A51,'2017'!$C$3:$U$28,12,FALSE),0)+IFERROR(VLOOKUP(A51,'2016'!$C$3:$U$25,12,FALSE),0)+IFERROR(VLOOKUP(A51,'2015'!$C$3:$U$23,12,FALSE),0)+IFERROR(VLOOKUP(A51,'2014'!$C$3:$U$15,12,FALSE),0)+IFERROR(VLOOKUP(A51,'2013'!$C$3:$U$19,12,FALSE),0)+IFERROR(VLOOKUP(A51,'2012'!$C$3:$U$18,12,FALSE),0)+IFERROR(VLOOKUP(A51,'2011'!$C$3:$U$16,12,FALSE),0)+IFERROR(VLOOKUP(A51,'2010'!$C$3:$U$19,12,FALSE),0)+IFERROR(VLOOKUP(A51,'2009'!$C$3:$U$23,12,FALSE),0)</f>
        <v>16</v>
      </c>
      <c r="M51" s="56">
        <f>+IFERROR(VLOOKUP(A51,'2017'!$C$3:$U$28,13,FALSE),0)+IFERROR(VLOOKUP(A51,'2016'!$C$3:$U$25,13,FALSE),0)+IFERROR(VLOOKUP(A51,'2015'!$C$3:$U$23,13,FALSE),0)+IFERROR(VLOOKUP(A51,'2014'!$C$3:$U$15,13,FALSE),0)+IFERROR(VLOOKUP(A51,'2013'!$C$3:$U$19,13,FALSE),0)+IFERROR(VLOOKUP(A51,'2012'!$C$3:$U$18,13,FALSE),0)+IFERROR(VLOOKUP(A51,'2011'!$C$3:$U$16,13,FALSE),0)+IFERROR(VLOOKUP(A51,'2010'!$C$3:$U$19,13,FALSE),0)+IFERROR(VLOOKUP(A51,'2009'!$C$3:$U$23,13,FALSE),0)</f>
        <v>3</v>
      </c>
      <c r="N51" s="40">
        <f t="shared" si="3"/>
        <v>5.333333333333333</v>
      </c>
      <c r="O51" s="56">
        <f>+IFERROR(VLOOKUP(A51,'2017'!$C$3:$U$28,15,FALSE),0)+IFERROR(VLOOKUP(A51,'2016'!$C$3:$U$25,15,FALSE),0)+IFERROR(VLOOKUP(A51,'2015'!$C$3:$U$23,15,FALSE),0)+IFERROR(VLOOKUP(A51,'2014'!$C$3:$U$15,15,FALSE),0)+IFERROR(VLOOKUP(A51,'2013'!$C$3:$U$19,15,FALSE),0)+IFERROR(VLOOKUP(A51,'2012'!$C$3:$U$18,15,FALSE),0)+IFERROR(VLOOKUP(A51,'2011'!$C$3:$U$16,15,FALSE),0)+IFERROR(VLOOKUP(A51,'2010'!$C$3:$U$19,15,FALSE),0)+IFERROR(VLOOKUP(A51,'2009'!$C$3:$U$23,15,FALSE),0)</f>
        <v>1</v>
      </c>
      <c r="P51" s="41">
        <f t="shared" si="0"/>
        <v>0.15384615384615385</v>
      </c>
      <c r="Q51" s="41">
        <f t="shared" si="1"/>
        <v>0.26732673267326734</v>
      </c>
      <c r="R51" s="41">
        <f t="shared" si="2"/>
        <v>0.12871287128712872</v>
      </c>
    </row>
    <row r="52" spans="1:18" x14ac:dyDescent="0.25">
      <c r="A52" s="11" t="s">
        <v>247</v>
      </c>
      <c r="B52" s="56">
        <f>+IFERROR(VLOOKUP(A52,'2017'!$C$3:$U$28,2,FALSE),0)+IFERROR(VLOOKUP(A52,'2016'!$C$3:$U$25,2,FALSE),0)+IFERROR(VLOOKUP(A52,'2015'!$C$3:$U$23,2,FALSE),0)+IFERROR(VLOOKUP(A52,'2014'!$C$3:$U$15,2,FALSE),0)+IFERROR(VLOOKUP(A52,'2013'!$C$3:$U$19,2,FALSE),0)+IFERROR(VLOOKUP(A52,'2012'!$C$3:$U$18,2,FALSE),0)+IFERROR(VLOOKUP(A52,'2011'!$C$3:$U$16,2,FALSE),0)+IFERROR(VLOOKUP(A52,'2010'!$C$3:$U$19,2,FALSE),0)+IFERROR(VLOOKUP(A52,'2009'!$C$3:$U$23,2,FALSE),0)</f>
        <v>19</v>
      </c>
      <c r="C52" s="56">
        <f>+IFERROR(VLOOKUP(A52,'2017'!$C$3:$U$28,3,FALSE),0)+IFERROR(VLOOKUP(A52,'2016'!$C$3:$U$25,3,FALSE),0)+IFERROR(VLOOKUP(A52,'2015'!$C$3:$U$23,3,FALSE),0)+IFERROR(VLOOKUP(A52,'2014'!$C$3:$U$15,3,FALSE),0)+IFERROR(VLOOKUP(A52,'2013'!$C$3:$U$19,3,FALSE),0)+IFERROR(VLOOKUP(A52,'2012'!$C$3:$U$18,3,FALSE),0)+IFERROR(VLOOKUP(A52,'2011'!$C$3:$U$16,3,FALSE),0)+IFERROR(VLOOKUP(A52,'2010'!$C$3:$U$19,3,FALSE),0)+IFERROR(VLOOKUP(A52,'2009'!$C$3:$U$23,3,FALSE),0)</f>
        <v>2</v>
      </c>
      <c r="D52" s="56">
        <f>+IFERROR(VLOOKUP(A52,'2017'!$C$3:$U$28,4,FALSE),0)+IFERROR(VLOOKUP(A52,'2016'!$C$3:$U$25,4,FALSE),0)+IFERROR(VLOOKUP(A52,'2015'!$C$3:$U$23,4,FALSE),0)+IFERROR(VLOOKUP(A52,'2014'!$C$3:$U$15,4,FALSE),0)+IFERROR(VLOOKUP(A52,'2013'!$C$3:$U$19,4,FALSE),0)+IFERROR(VLOOKUP(A52,'2012'!$C$3:$U$18,4,FALSE),0)+IFERROR(VLOOKUP(A52,'2011'!$C$3:$U$16,4,FALSE),0)+IFERROR(VLOOKUP(A52,'2010'!$C$3:$U$19,4,FALSE),0)+IFERROR(VLOOKUP(A52,'2009'!$C$3:$U$23,4,FALSE),0)</f>
        <v>5</v>
      </c>
      <c r="E52" s="56">
        <f>+IFERROR(VLOOKUP(A52,'2017'!$C$3:$U$28,5,FALSE),0)+IFERROR(VLOOKUP(A52,'2016'!$C$3:$U$25,5,FALSE),0)+IFERROR(VLOOKUP(A52,'2015'!$C$3:$U$23,5,FALSE),0)+IFERROR(VLOOKUP(A52,'2014'!$C$3:$U$15,5,FALSE),0)+IFERROR(VLOOKUP(A52,'2013'!$C$3:$U$19,5,FALSE),0)+IFERROR(VLOOKUP(A52,'2012'!$C$3:$U$18,5,FALSE),0)+IFERROR(VLOOKUP(A52,'2011'!$C$3:$U$16,5,FALSE),0)+IFERROR(VLOOKUP(A52,'2010'!$C$3:$U$19,5,FALSE),0)+IFERROR(VLOOKUP(A52,'2009'!$C$3:$U$23,5,FALSE),0)</f>
        <v>5</v>
      </c>
      <c r="F52" s="56">
        <f>+IFERROR(VLOOKUP(A52,'2017'!$C$3:$U$28,6,FALSE),0)+IFERROR(VLOOKUP(A52,'2016'!$C$3:$U$25,6,FALSE),0)+IFERROR(VLOOKUP(A52,'2015'!$C$3:$U$23,6,FALSE),0)+IFERROR(VLOOKUP(A52,'2014'!$C$3:$U$15,6,FALSE),0)+IFERROR(VLOOKUP(A52,'2013'!$C$3:$U$19,6,FALSE),0)+IFERROR(VLOOKUP(A52,'2012'!$C$3:$U$18,6,FALSE),0)+IFERROR(VLOOKUP(A52,'2011'!$C$3:$U$16,6,FALSE),0)+IFERROR(VLOOKUP(A52,'2010'!$C$3:$U$19,6,FALSE),0)+IFERROR(VLOOKUP(A52,'2009'!$C$3:$U$23,6,FALSE),0)</f>
        <v>0</v>
      </c>
      <c r="G52" s="56">
        <f>+IFERROR(VLOOKUP(A52,'2017'!$C$3:$U$28,7,FALSE),0)+IFERROR(VLOOKUP(A52,'2016'!$C$3:$U$25,7,FALSE),0)+IFERROR(VLOOKUP(A52,'2015'!$C$3:$U$23,7,FALSE),0)+IFERROR(VLOOKUP(A52,'2014'!$C$3:$U$15,7,FALSE),0)+IFERROR(VLOOKUP(A52,'2013'!$C$3:$U$19,7,FALSE),0)+IFERROR(VLOOKUP(A52,'2012'!$C$3:$U$18,7,FALSE),0)+IFERROR(VLOOKUP(A52,'2011'!$C$3:$U$16,7,FALSE),0)+IFERROR(VLOOKUP(A52,'2010'!$C$3:$U$19,7,FALSE),0)+IFERROR(VLOOKUP(A52,'2009'!$C$3:$U$23,7,FALSE),0)</f>
        <v>0</v>
      </c>
      <c r="H52" s="56">
        <f>+IFERROR(VLOOKUP(A52,'2017'!$C$3:$U$28,8,FALSE),0)+IFERROR(VLOOKUP(A52,'2016'!$C$3:$U$25,8,FALSE),0)+IFERROR(VLOOKUP(A52,'2015'!$C$3:$U$23,8,FALSE),0)+IFERROR(VLOOKUP(A52,'2014'!$C$3:$U$15,8,FALSE),0)+IFERROR(VLOOKUP(A52,'2013'!$C$3:$U$19,8,FALSE),0)+IFERROR(VLOOKUP(A52,'2012'!$C$3:$U$18,8,FALSE),0)+IFERROR(VLOOKUP(A52,'2011'!$C$3:$U$16,8,FALSE),0)+IFERROR(VLOOKUP(A52,'2010'!$C$3:$U$19,8,FALSE),0)+IFERROR(VLOOKUP(A52,'2009'!$C$3:$U$23,8,FALSE),0)</f>
        <v>0</v>
      </c>
      <c r="I52" s="56">
        <f>+IFERROR(VLOOKUP(A52,'2017'!$C$3:$U$28,9,FALSE),0)+IFERROR(VLOOKUP(A52,'2016'!$C$3:$U$25,9,FALSE),0)+IFERROR(VLOOKUP(A52,'2015'!$C$3:$U$23,9,FALSE),0)+IFERROR(VLOOKUP(A52,'2014'!$C$3:$U$15,9,FALSE),0)+IFERROR(VLOOKUP(A52,'2013'!$C$3:$U$19,9,FALSE),0)+IFERROR(VLOOKUP(A52,'2012'!$C$3:$U$18,9,FALSE),0)+IFERROR(VLOOKUP(A52,'2011'!$C$3:$U$16,9,FALSE),0)+IFERROR(VLOOKUP(A52,'2010'!$C$3:$U$19,9,FALSE),0)+IFERROR(VLOOKUP(A52,'2009'!$C$3:$U$23,9,FALSE),0)</f>
        <v>1</v>
      </c>
      <c r="J52" s="56">
        <f>+IFERROR(VLOOKUP(A52,'2017'!$C$3:$U$28,10,FALSE),0)+IFERROR(VLOOKUP(A52,'2016'!$C$3:$U$25,10,FALSE),0)+IFERROR(VLOOKUP(A52,'2015'!$C$3:$U$23,10,FALSE),0)+IFERROR(VLOOKUP(A52,'2014'!$C$3:$U$15,10,FALSE),0)+IFERROR(VLOOKUP(A52,'2013'!$C$3:$U$19,10,FALSE),0)+IFERROR(VLOOKUP(A52,'2012'!$C$3:$U$18,10,FALSE),0)+IFERROR(VLOOKUP(A52,'2011'!$C$3:$U$16,10,FALSE),0)+IFERROR(VLOOKUP(A52,'2010'!$C$3:$U$19,10,FALSE),0)+IFERROR(VLOOKUP(A52,'2009'!$C$3:$U$23,10,FALSE),0)</f>
        <v>1</v>
      </c>
      <c r="K52" s="56">
        <f>+IFERROR(VLOOKUP(A52,'2017'!$C$3:$U$28,11,FALSE),0)+IFERROR(VLOOKUP(A52,'2016'!$C$3:$U$25,11,FALSE),0)+IFERROR(VLOOKUP(A52,'2015'!$C$3:$U$23,11,FALSE),0)+IFERROR(VLOOKUP(A52,'2014'!$C$3:$U$15,11,FALSE),0)+IFERROR(VLOOKUP(A52,'2013'!$C$3:$U$19,11,FALSE),0)+IFERROR(VLOOKUP(A52,'2012'!$C$3:$U$18,11,FALSE),0)+IFERROR(VLOOKUP(A52,'2011'!$C$3:$U$16,11,FALSE),0)+IFERROR(VLOOKUP(A52,'2010'!$C$3:$U$19,11,FALSE),0)+IFERROR(VLOOKUP(A52,'2009'!$C$3:$U$23,11,FALSE),0)</f>
        <v>2</v>
      </c>
      <c r="L52" s="56">
        <f>+IFERROR(VLOOKUP(A52,'2017'!$C$3:$U$28,12,FALSE),0)+IFERROR(VLOOKUP(A52,'2016'!$C$3:$U$25,12,FALSE),0)+IFERROR(VLOOKUP(A52,'2015'!$C$3:$U$23,12,FALSE),0)+IFERROR(VLOOKUP(A52,'2014'!$C$3:$U$15,12,FALSE),0)+IFERROR(VLOOKUP(A52,'2013'!$C$3:$U$19,12,FALSE),0)+IFERROR(VLOOKUP(A52,'2012'!$C$3:$U$18,12,FALSE),0)+IFERROR(VLOOKUP(A52,'2011'!$C$3:$U$16,12,FALSE),0)+IFERROR(VLOOKUP(A52,'2010'!$C$3:$U$19,12,FALSE),0)+IFERROR(VLOOKUP(A52,'2009'!$C$3:$U$23,12,FALSE),0)</f>
        <v>4</v>
      </c>
      <c r="M52" s="56">
        <f>+IFERROR(VLOOKUP(A52,'2017'!$C$3:$U$28,13,FALSE),0)+IFERROR(VLOOKUP(A52,'2016'!$C$3:$U$25,13,FALSE),0)+IFERROR(VLOOKUP(A52,'2015'!$C$3:$U$23,13,FALSE),0)+IFERROR(VLOOKUP(A52,'2014'!$C$3:$U$15,13,FALSE),0)+IFERROR(VLOOKUP(A52,'2013'!$C$3:$U$19,13,FALSE),0)+IFERROR(VLOOKUP(A52,'2012'!$C$3:$U$18,13,FALSE),0)+IFERROR(VLOOKUP(A52,'2011'!$C$3:$U$16,13,FALSE),0)+IFERROR(VLOOKUP(A52,'2010'!$C$3:$U$19,13,FALSE),0)+IFERROR(VLOOKUP(A52,'2009'!$C$3:$U$23,13,FALSE),0)</f>
        <v>0</v>
      </c>
      <c r="N52" s="40" t="str">
        <f t="shared" si="3"/>
        <v>N/A</v>
      </c>
      <c r="O52" s="56">
        <f>+IFERROR(VLOOKUP(A52,'2017'!$C$3:$U$28,15,FALSE),0)+IFERROR(VLOOKUP(A52,'2016'!$C$3:$U$25,15,FALSE),0)+IFERROR(VLOOKUP(A52,'2015'!$C$3:$U$23,15,FALSE),0)+IFERROR(VLOOKUP(A52,'2014'!$C$3:$U$15,15,FALSE),0)+IFERROR(VLOOKUP(A52,'2013'!$C$3:$U$19,15,FALSE),0)+IFERROR(VLOOKUP(A52,'2012'!$C$3:$U$18,15,FALSE),0)+IFERROR(VLOOKUP(A52,'2011'!$C$3:$U$16,15,FALSE),0)+IFERROR(VLOOKUP(A52,'2010'!$C$3:$U$19,15,FALSE),0)+IFERROR(VLOOKUP(A52,'2009'!$C$3:$U$23,15,FALSE),0)</f>
        <v>0</v>
      </c>
      <c r="P52" s="41">
        <f t="shared" si="0"/>
        <v>0.3</v>
      </c>
      <c r="Q52" s="41">
        <f t="shared" si="1"/>
        <v>0.52631578947368418</v>
      </c>
      <c r="R52" s="41">
        <f t="shared" si="2"/>
        <v>0.26315789473684209</v>
      </c>
    </row>
    <row r="53" spans="1:18" x14ac:dyDescent="0.25">
      <c r="A53" s="11" t="s">
        <v>277</v>
      </c>
      <c r="B53" s="56">
        <f>+IFERROR(VLOOKUP(A53,'2017'!$C$3:$U$28,2,FALSE),0)+IFERROR(VLOOKUP(A53,'2016'!$C$3:$U$25,2,FALSE),0)+IFERROR(VLOOKUP(A53,'2015'!$C$3:$U$23,2,FALSE),0)+IFERROR(VLOOKUP(A53,'2014'!$C$3:$U$15,2,FALSE),0)+IFERROR(VLOOKUP(A53,'2013'!$C$3:$U$19,2,FALSE),0)+IFERROR(VLOOKUP(A53,'2012'!$C$3:$U$18,2,FALSE),0)+IFERROR(VLOOKUP(A53,'2011'!$C$3:$U$16,2,FALSE),0)+IFERROR(VLOOKUP(A53,'2010'!$C$3:$U$19,2,FALSE),0)+IFERROR(VLOOKUP(A53,'2009'!$C$3:$U$23,2,FALSE),0)</f>
        <v>299</v>
      </c>
      <c r="C53" s="56">
        <f>+IFERROR(VLOOKUP(A53,'2017'!$C$3:$U$28,3,FALSE),0)+IFERROR(VLOOKUP(A53,'2016'!$C$3:$U$25,3,FALSE),0)+IFERROR(VLOOKUP(A53,'2015'!$C$3:$U$23,3,FALSE),0)+IFERROR(VLOOKUP(A53,'2014'!$C$3:$U$15,3,FALSE),0)+IFERROR(VLOOKUP(A53,'2013'!$C$3:$U$19,3,FALSE),0)+IFERROR(VLOOKUP(A53,'2012'!$C$3:$U$18,3,FALSE),0)+IFERROR(VLOOKUP(A53,'2011'!$C$3:$U$16,3,FALSE),0)+IFERROR(VLOOKUP(A53,'2010'!$C$3:$U$19,3,FALSE),0)+IFERROR(VLOOKUP(A53,'2009'!$C$3:$U$23,3,FALSE),0)</f>
        <v>45</v>
      </c>
      <c r="D53" s="56">
        <f>+IFERROR(VLOOKUP(A53,'2017'!$C$3:$U$28,4,FALSE),0)+IFERROR(VLOOKUP(A53,'2016'!$C$3:$U$25,4,FALSE),0)+IFERROR(VLOOKUP(A53,'2015'!$C$3:$U$23,4,FALSE),0)+IFERROR(VLOOKUP(A53,'2014'!$C$3:$U$15,4,FALSE),0)+IFERROR(VLOOKUP(A53,'2013'!$C$3:$U$19,4,FALSE),0)+IFERROR(VLOOKUP(A53,'2012'!$C$3:$U$18,4,FALSE),0)+IFERROR(VLOOKUP(A53,'2011'!$C$3:$U$16,4,FALSE),0)+IFERROR(VLOOKUP(A53,'2010'!$C$3:$U$19,4,FALSE),0)+IFERROR(VLOOKUP(A53,'2009'!$C$3:$U$23,4,FALSE),0)</f>
        <v>76</v>
      </c>
      <c r="E53" s="56">
        <f>+IFERROR(VLOOKUP(A53,'2017'!$C$3:$U$28,5,FALSE),0)+IFERROR(VLOOKUP(A53,'2016'!$C$3:$U$25,5,FALSE),0)+IFERROR(VLOOKUP(A53,'2015'!$C$3:$U$23,5,FALSE),0)+IFERROR(VLOOKUP(A53,'2014'!$C$3:$U$15,5,FALSE),0)+IFERROR(VLOOKUP(A53,'2013'!$C$3:$U$19,5,FALSE),0)+IFERROR(VLOOKUP(A53,'2012'!$C$3:$U$18,5,FALSE),0)+IFERROR(VLOOKUP(A53,'2011'!$C$3:$U$16,5,FALSE),0)+IFERROR(VLOOKUP(A53,'2010'!$C$3:$U$19,5,FALSE),0)+IFERROR(VLOOKUP(A53,'2009'!$C$3:$U$23,5,FALSE),0)</f>
        <v>66</v>
      </c>
      <c r="F53" s="56">
        <f>+IFERROR(VLOOKUP(A53,'2017'!$C$3:$U$28,6,FALSE),0)+IFERROR(VLOOKUP(A53,'2016'!$C$3:$U$25,6,FALSE),0)+IFERROR(VLOOKUP(A53,'2015'!$C$3:$U$23,6,FALSE),0)+IFERROR(VLOOKUP(A53,'2014'!$C$3:$U$15,6,FALSE),0)+IFERROR(VLOOKUP(A53,'2013'!$C$3:$U$19,6,FALSE),0)+IFERROR(VLOOKUP(A53,'2012'!$C$3:$U$18,6,FALSE),0)+IFERROR(VLOOKUP(A53,'2011'!$C$3:$U$16,6,FALSE),0)+IFERROR(VLOOKUP(A53,'2010'!$C$3:$U$19,6,FALSE),0)+IFERROR(VLOOKUP(A53,'2009'!$C$3:$U$23,6,FALSE),0)</f>
        <v>10</v>
      </c>
      <c r="G53" s="56">
        <f>+IFERROR(VLOOKUP(A53,'2017'!$C$3:$U$28,7,FALSE),0)+IFERROR(VLOOKUP(A53,'2016'!$C$3:$U$25,7,FALSE),0)+IFERROR(VLOOKUP(A53,'2015'!$C$3:$U$23,7,FALSE),0)+IFERROR(VLOOKUP(A53,'2014'!$C$3:$U$15,7,FALSE),0)+IFERROR(VLOOKUP(A53,'2013'!$C$3:$U$19,7,FALSE),0)+IFERROR(VLOOKUP(A53,'2012'!$C$3:$U$18,7,FALSE),0)+IFERROR(VLOOKUP(A53,'2011'!$C$3:$U$16,7,FALSE),0)+IFERROR(VLOOKUP(A53,'2010'!$C$3:$U$19,7,FALSE),0)+IFERROR(VLOOKUP(A53,'2009'!$C$3:$U$23,7,FALSE),0)</f>
        <v>0</v>
      </c>
      <c r="H53" s="56">
        <f>+IFERROR(VLOOKUP(A53,'2017'!$C$3:$U$28,8,FALSE),0)+IFERROR(VLOOKUP(A53,'2016'!$C$3:$U$25,8,FALSE),0)+IFERROR(VLOOKUP(A53,'2015'!$C$3:$U$23,8,FALSE),0)+IFERROR(VLOOKUP(A53,'2014'!$C$3:$U$15,8,FALSE),0)+IFERROR(VLOOKUP(A53,'2013'!$C$3:$U$19,8,FALSE),0)+IFERROR(VLOOKUP(A53,'2012'!$C$3:$U$18,8,FALSE),0)+IFERROR(VLOOKUP(A53,'2011'!$C$3:$U$16,8,FALSE),0)+IFERROR(VLOOKUP(A53,'2010'!$C$3:$U$19,8,FALSE),0)+IFERROR(VLOOKUP(A53,'2009'!$C$3:$U$23,8,FALSE),0)</f>
        <v>0</v>
      </c>
      <c r="I53" s="56">
        <f>+IFERROR(VLOOKUP(A53,'2017'!$C$3:$U$28,9,FALSE),0)+IFERROR(VLOOKUP(A53,'2016'!$C$3:$U$25,9,FALSE),0)+IFERROR(VLOOKUP(A53,'2015'!$C$3:$U$23,9,FALSE),0)+IFERROR(VLOOKUP(A53,'2014'!$C$3:$U$15,9,FALSE),0)+IFERROR(VLOOKUP(A53,'2013'!$C$3:$U$19,9,FALSE),0)+IFERROR(VLOOKUP(A53,'2012'!$C$3:$U$18,9,FALSE),0)+IFERROR(VLOOKUP(A53,'2011'!$C$3:$U$16,9,FALSE),0)+IFERROR(VLOOKUP(A53,'2010'!$C$3:$U$19,9,FALSE),0)+IFERROR(VLOOKUP(A53,'2009'!$C$3:$U$23,9,FALSE),0)</f>
        <v>30</v>
      </c>
      <c r="J53" s="56">
        <f>+IFERROR(VLOOKUP(A53,'2017'!$C$3:$U$28,10,FALSE),0)+IFERROR(VLOOKUP(A53,'2016'!$C$3:$U$25,10,FALSE),0)+IFERROR(VLOOKUP(A53,'2015'!$C$3:$U$23,10,FALSE),0)+IFERROR(VLOOKUP(A53,'2014'!$C$3:$U$15,10,FALSE),0)+IFERROR(VLOOKUP(A53,'2013'!$C$3:$U$19,10,FALSE),0)+IFERROR(VLOOKUP(A53,'2012'!$C$3:$U$18,10,FALSE),0)+IFERROR(VLOOKUP(A53,'2011'!$C$3:$U$16,10,FALSE),0)+IFERROR(VLOOKUP(A53,'2010'!$C$3:$U$19,10,FALSE),0)+IFERROR(VLOOKUP(A53,'2009'!$C$3:$U$23,10,FALSE),0)</f>
        <v>14</v>
      </c>
      <c r="K53" s="56">
        <f>+IFERROR(VLOOKUP(A53,'2017'!$C$3:$U$28,11,FALSE),0)+IFERROR(VLOOKUP(A53,'2016'!$C$3:$U$25,11,FALSE),0)+IFERROR(VLOOKUP(A53,'2015'!$C$3:$U$23,11,FALSE),0)+IFERROR(VLOOKUP(A53,'2014'!$C$3:$U$15,11,FALSE),0)+IFERROR(VLOOKUP(A53,'2013'!$C$3:$U$19,11,FALSE),0)+IFERROR(VLOOKUP(A53,'2012'!$C$3:$U$18,11,FALSE),0)+IFERROR(VLOOKUP(A53,'2011'!$C$3:$U$16,11,FALSE),0)+IFERROR(VLOOKUP(A53,'2010'!$C$3:$U$19,11,FALSE),0)+IFERROR(VLOOKUP(A53,'2009'!$C$3:$U$23,11,FALSE),0)</f>
        <v>44</v>
      </c>
      <c r="L53" s="56">
        <f>+IFERROR(VLOOKUP(A53,'2017'!$C$3:$U$28,12,FALSE),0)+IFERROR(VLOOKUP(A53,'2016'!$C$3:$U$25,12,FALSE),0)+IFERROR(VLOOKUP(A53,'2015'!$C$3:$U$23,12,FALSE),0)+IFERROR(VLOOKUP(A53,'2014'!$C$3:$U$15,12,FALSE),0)+IFERROR(VLOOKUP(A53,'2013'!$C$3:$U$19,12,FALSE),0)+IFERROR(VLOOKUP(A53,'2012'!$C$3:$U$18,12,FALSE),0)+IFERROR(VLOOKUP(A53,'2011'!$C$3:$U$16,12,FALSE),0)+IFERROR(VLOOKUP(A53,'2010'!$C$3:$U$19,12,FALSE),0)+IFERROR(VLOOKUP(A53,'2009'!$C$3:$U$23,12,FALSE),0)</f>
        <v>49</v>
      </c>
      <c r="M53" s="56">
        <f>+IFERROR(VLOOKUP(A53,'2017'!$C$3:$U$28,13,FALSE),0)+IFERROR(VLOOKUP(A53,'2016'!$C$3:$U$25,13,FALSE),0)+IFERROR(VLOOKUP(A53,'2015'!$C$3:$U$23,13,FALSE),0)+IFERROR(VLOOKUP(A53,'2014'!$C$3:$U$15,13,FALSE),0)+IFERROR(VLOOKUP(A53,'2013'!$C$3:$U$19,13,FALSE),0)+IFERROR(VLOOKUP(A53,'2012'!$C$3:$U$18,13,FALSE),0)+IFERROR(VLOOKUP(A53,'2011'!$C$3:$U$16,13,FALSE),0)+IFERROR(VLOOKUP(A53,'2010'!$C$3:$U$19,13,FALSE),0)+IFERROR(VLOOKUP(A53,'2009'!$C$3:$U$23,13,FALSE),0)</f>
        <v>29</v>
      </c>
      <c r="N53" s="40">
        <f t="shared" si="3"/>
        <v>1.6896551724137931</v>
      </c>
      <c r="O53" s="56">
        <f>+IFERROR(VLOOKUP(A53,'2017'!$C$3:$U$28,15,FALSE),0)+IFERROR(VLOOKUP(A53,'2016'!$C$3:$U$25,15,FALSE),0)+IFERROR(VLOOKUP(A53,'2015'!$C$3:$U$23,15,FALSE),0)+IFERROR(VLOOKUP(A53,'2014'!$C$3:$U$15,15,FALSE),0)+IFERROR(VLOOKUP(A53,'2013'!$C$3:$U$19,15,FALSE),0)+IFERROR(VLOOKUP(A53,'2012'!$C$3:$U$18,15,FALSE),0)+IFERROR(VLOOKUP(A53,'2011'!$C$3:$U$16,15,FALSE),0)+IFERROR(VLOOKUP(A53,'2010'!$C$3:$U$19,15,FALSE),0)+IFERROR(VLOOKUP(A53,'2009'!$C$3:$U$23,15,FALSE),0)</f>
        <v>2.6785714285714288</v>
      </c>
      <c r="P53" s="41">
        <f t="shared" si="0"/>
        <v>0.29358524719990947</v>
      </c>
      <c r="Q53" s="41">
        <f t="shared" si="1"/>
        <v>0.5418060200668896</v>
      </c>
      <c r="R53" s="41">
        <f t="shared" si="2"/>
        <v>0.25418060200668896</v>
      </c>
    </row>
    <row r="54" spans="1:18" x14ac:dyDescent="0.25">
      <c r="A54" s="11" t="s">
        <v>307</v>
      </c>
      <c r="B54" s="56">
        <f>+IFERROR(VLOOKUP(A54,'2017'!$C$3:$U$28,2,FALSE),0)+IFERROR(VLOOKUP(A54,'2016'!$C$3:$U$25,2,FALSE),0)+IFERROR(VLOOKUP(A54,'2015'!$C$3:$U$23,2,FALSE),0)+IFERROR(VLOOKUP(A54,'2014'!$C$3:$U$15,2,FALSE),0)+IFERROR(VLOOKUP(A54,'2013'!$C$3:$U$19,2,FALSE),0)+IFERROR(VLOOKUP(A54,'2012'!$C$3:$U$18,2,FALSE),0)+IFERROR(VLOOKUP(A54,'2011'!$C$3:$U$16,2,FALSE),0)+IFERROR(VLOOKUP(A54,'2010'!$C$3:$U$19,2,FALSE),0)+IFERROR(VLOOKUP(A54,'2009'!$C$3:$U$23,2,FALSE),0)</f>
        <v>4</v>
      </c>
      <c r="C54" s="56">
        <f>+IFERROR(VLOOKUP(A54,'2017'!$C$3:$U$28,3,FALSE),0)+IFERROR(VLOOKUP(A54,'2016'!$C$3:$U$25,3,FALSE),0)+IFERROR(VLOOKUP(A54,'2015'!$C$3:$U$23,3,FALSE),0)+IFERROR(VLOOKUP(A54,'2014'!$C$3:$U$15,3,FALSE),0)+IFERROR(VLOOKUP(A54,'2013'!$C$3:$U$19,3,FALSE),0)+IFERROR(VLOOKUP(A54,'2012'!$C$3:$U$18,3,FALSE),0)+IFERROR(VLOOKUP(A54,'2011'!$C$3:$U$16,3,FALSE),0)+IFERROR(VLOOKUP(A54,'2010'!$C$3:$U$19,3,FALSE),0)+IFERROR(VLOOKUP(A54,'2009'!$C$3:$U$23,3,FALSE),0)</f>
        <v>1</v>
      </c>
      <c r="D54" s="56">
        <f>+IFERROR(VLOOKUP(A54,'2017'!$C$3:$U$28,4,FALSE),0)+IFERROR(VLOOKUP(A54,'2016'!$C$3:$U$25,4,FALSE),0)+IFERROR(VLOOKUP(A54,'2015'!$C$3:$U$23,4,FALSE),0)+IFERROR(VLOOKUP(A54,'2014'!$C$3:$U$15,4,FALSE),0)+IFERROR(VLOOKUP(A54,'2013'!$C$3:$U$19,4,FALSE),0)+IFERROR(VLOOKUP(A54,'2012'!$C$3:$U$18,4,FALSE),0)+IFERROR(VLOOKUP(A54,'2011'!$C$3:$U$16,4,FALSE),0)+IFERROR(VLOOKUP(A54,'2010'!$C$3:$U$19,4,FALSE),0)+IFERROR(VLOOKUP(A54,'2009'!$C$3:$U$23,4,FALSE),0)</f>
        <v>0</v>
      </c>
      <c r="E54" s="56">
        <f>+IFERROR(VLOOKUP(A54,'2017'!$C$3:$U$28,5,FALSE),0)+IFERROR(VLOOKUP(A54,'2016'!$C$3:$U$25,5,FALSE),0)+IFERROR(VLOOKUP(A54,'2015'!$C$3:$U$23,5,FALSE),0)+IFERROR(VLOOKUP(A54,'2014'!$C$3:$U$15,5,FALSE),0)+IFERROR(VLOOKUP(A54,'2013'!$C$3:$U$19,5,FALSE),0)+IFERROR(VLOOKUP(A54,'2012'!$C$3:$U$18,5,FALSE),0)+IFERROR(VLOOKUP(A54,'2011'!$C$3:$U$16,5,FALSE),0)+IFERROR(VLOOKUP(A54,'2010'!$C$3:$U$19,5,FALSE),0)+IFERROR(VLOOKUP(A54,'2009'!$C$3:$U$23,5,FALSE),0)</f>
        <v>0</v>
      </c>
      <c r="F54" s="56">
        <f>+IFERROR(VLOOKUP(A54,'2017'!$C$3:$U$28,6,FALSE),0)+IFERROR(VLOOKUP(A54,'2016'!$C$3:$U$25,6,FALSE),0)+IFERROR(VLOOKUP(A54,'2015'!$C$3:$U$23,6,FALSE),0)+IFERROR(VLOOKUP(A54,'2014'!$C$3:$U$15,6,FALSE),0)+IFERROR(VLOOKUP(A54,'2013'!$C$3:$U$19,6,FALSE),0)+IFERROR(VLOOKUP(A54,'2012'!$C$3:$U$18,6,FALSE),0)+IFERROR(VLOOKUP(A54,'2011'!$C$3:$U$16,6,FALSE),0)+IFERROR(VLOOKUP(A54,'2010'!$C$3:$U$19,6,FALSE),0)+IFERROR(VLOOKUP(A54,'2009'!$C$3:$U$23,6,FALSE),0)</f>
        <v>0</v>
      </c>
      <c r="G54" s="56">
        <f>+IFERROR(VLOOKUP(A54,'2017'!$C$3:$U$28,7,FALSE),0)+IFERROR(VLOOKUP(A54,'2016'!$C$3:$U$25,7,FALSE),0)+IFERROR(VLOOKUP(A54,'2015'!$C$3:$U$23,7,FALSE),0)+IFERROR(VLOOKUP(A54,'2014'!$C$3:$U$15,7,FALSE),0)+IFERROR(VLOOKUP(A54,'2013'!$C$3:$U$19,7,FALSE),0)+IFERROR(VLOOKUP(A54,'2012'!$C$3:$U$18,7,FALSE),0)+IFERROR(VLOOKUP(A54,'2011'!$C$3:$U$16,7,FALSE),0)+IFERROR(VLOOKUP(A54,'2010'!$C$3:$U$19,7,FALSE),0)+IFERROR(VLOOKUP(A54,'2009'!$C$3:$U$23,7,FALSE),0)</f>
        <v>0</v>
      </c>
      <c r="H54" s="56">
        <f>+IFERROR(VLOOKUP(A54,'2017'!$C$3:$U$28,8,FALSE),0)+IFERROR(VLOOKUP(A54,'2016'!$C$3:$U$25,8,FALSE),0)+IFERROR(VLOOKUP(A54,'2015'!$C$3:$U$23,8,FALSE),0)+IFERROR(VLOOKUP(A54,'2014'!$C$3:$U$15,8,FALSE),0)+IFERROR(VLOOKUP(A54,'2013'!$C$3:$U$19,8,FALSE),0)+IFERROR(VLOOKUP(A54,'2012'!$C$3:$U$18,8,FALSE),0)+IFERROR(VLOOKUP(A54,'2011'!$C$3:$U$16,8,FALSE),0)+IFERROR(VLOOKUP(A54,'2010'!$C$3:$U$19,8,FALSE),0)+IFERROR(VLOOKUP(A54,'2009'!$C$3:$U$23,8,FALSE),0)</f>
        <v>0</v>
      </c>
      <c r="I54" s="56">
        <f>+IFERROR(VLOOKUP(A54,'2017'!$C$3:$U$28,9,FALSE),0)+IFERROR(VLOOKUP(A54,'2016'!$C$3:$U$25,9,FALSE),0)+IFERROR(VLOOKUP(A54,'2015'!$C$3:$U$23,9,FALSE),0)+IFERROR(VLOOKUP(A54,'2014'!$C$3:$U$15,9,FALSE),0)+IFERROR(VLOOKUP(A54,'2013'!$C$3:$U$19,9,FALSE),0)+IFERROR(VLOOKUP(A54,'2012'!$C$3:$U$18,9,FALSE),0)+IFERROR(VLOOKUP(A54,'2011'!$C$3:$U$16,9,FALSE),0)+IFERROR(VLOOKUP(A54,'2010'!$C$3:$U$19,9,FALSE),0)+IFERROR(VLOOKUP(A54,'2009'!$C$3:$U$23,9,FALSE),0)</f>
        <v>0</v>
      </c>
      <c r="J54" s="56">
        <f>+IFERROR(VLOOKUP(A54,'2017'!$C$3:$U$28,10,FALSE),0)+IFERROR(VLOOKUP(A54,'2016'!$C$3:$U$25,10,FALSE),0)+IFERROR(VLOOKUP(A54,'2015'!$C$3:$U$23,10,FALSE),0)+IFERROR(VLOOKUP(A54,'2014'!$C$3:$U$15,10,FALSE),0)+IFERROR(VLOOKUP(A54,'2013'!$C$3:$U$19,10,FALSE),0)+IFERROR(VLOOKUP(A54,'2012'!$C$3:$U$18,10,FALSE),0)+IFERROR(VLOOKUP(A54,'2011'!$C$3:$U$16,10,FALSE),0)+IFERROR(VLOOKUP(A54,'2010'!$C$3:$U$19,10,FALSE),0)+IFERROR(VLOOKUP(A54,'2009'!$C$3:$U$23,10,FALSE),0)</f>
        <v>0</v>
      </c>
      <c r="K54" s="56">
        <f>+IFERROR(VLOOKUP(A54,'2017'!$C$3:$U$28,11,FALSE),0)+IFERROR(VLOOKUP(A54,'2016'!$C$3:$U$25,11,FALSE),0)+IFERROR(VLOOKUP(A54,'2015'!$C$3:$U$23,11,FALSE),0)+IFERROR(VLOOKUP(A54,'2014'!$C$3:$U$15,11,FALSE),0)+IFERROR(VLOOKUP(A54,'2013'!$C$3:$U$19,11,FALSE),0)+IFERROR(VLOOKUP(A54,'2012'!$C$3:$U$18,11,FALSE),0)+IFERROR(VLOOKUP(A54,'2011'!$C$3:$U$16,11,FALSE),0)+IFERROR(VLOOKUP(A54,'2010'!$C$3:$U$19,11,FALSE),0)+IFERROR(VLOOKUP(A54,'2009'!$C$3:$U$23,11,FALSE),0)</f>
        <v>2</v>
      </c>
      <c r="L54" s="56">
        <f>+IFERROR(VLOOKUP(A54,'2017'!$C$3:$U$28,12,FALSE),0)+IFERROR(VLOOKUP(A54,'2016'!$C$3:$U$25,12,FALSE),0)+IFERROR(VLOOKUP(A54,'2015'!$C$3:$U$23,12,FALSE),0)+IFERROR(VLOOKUP(A54,'2014'!$C$3:$U$15,12,FALSE),0)+IFERROR(VLOOKUP(A54,'2013'!$C$3:$U$19,12,FALSE),0)+IFERROR(VLOOKUP(A54,'2012'!$C$3:$U$18,12,FALSE),0)+IFERROR(VLOOKUP(A54,'2011'!$C$3:$U$16,12,FALSE),0)+IFERROR(VLOOKUP(A54,'2010'!$C$3:$U$19,12,FALSE),0)+IFERROR(VLOOKUP(A54,'2009'!$C$3:$U$23,12,FALSE),0)</f>
        <v>3</v>
      </c>
      <c r="M54" s="56">
        <f>+IFERROR(VLOOKUP(A54,'2017'!$C$3:$U$28,13,FALSE),0)+IFERROR(VLOOKUP(A54,'2016'!$C$3:$U$25,13,FALSE),0)+IFERROR(VLOOKUP(A54,'2015'!$C$3:$U$23,13,FALSE),0)+IFERROR(VLOOKUP(A54,'2014'!$C$3:$U$15,13,FALSE),0)+IFERROR(VLOOKUP(A54,'2013'!$C$3:$U$19,13,FALSE),0)+IFERROR(VLOOKUP(A54,'2012'!$C$3:$U$18,13,FALSE),0)+IFERROR(VLOOKUP(A54,'2011'!$C$3:$U$16,13,FALSE),0)+IFERROR(VLOOKUP(A54,'2010'!$C$3:$U$19,13,FALSE),0)+IFERROR(VLOOKUP(A54,'2009'!$C$3:$U$23,13,FALSE),0)</f>
        <v>0</v>
      </c>
      <c r="N54" s="40" t="str">
        <f t="shared" si="3"/>
        <v>N/A</v>
      </c>
      <c r="O54" s="56">
        <f>+IFERROR(VLOOKUP(A54,'2017'!$C$3:$U$28,15,FALSE),0)+IFERROR(VLOOKUP(A54,'2016'!$C$3:$U$25,15,FALSE),0)+IFERROR(VLOOKUP(A54,'2015'!$C$3:$U$23,15,FALSE),0)+IFERROR(VLOOKUP(A54,'2014'!$C$3:$U$15,15,FALSE),0)+IFERROR(VLOOKUP(A54,'2013'!$C$3:$U$19,15,FALSE),0)+IFERROR(VLOOKUP(A54,'2012'!$C$3:$U$18,15,FALSE),0)+IFERROR(VLOOKUP(A54,'2011'!$C$3:$U$16,15,FALSE),0)+IFERROR(VLOOKUP(A54,'2010'!$C$3:$U$19,15,FALSE),0)+IFERROR(VLOOKUP(A54,'2009'!$C$3:$U$23,15,FALSE),0)</f>
        <v>0</v>
      </c>
      <c r="P54" s="41">
        <f t="shared" si="0"/>
        <v>0</v>
      </c>
      <c r="Q54" s="41">
        <f t="shared" si="1"/>
        <v>0</v>
      </c>
      <c r="R54" s="41">
        <f t="shared" si="2"/>
        <v>0</v>
      </c>
    </row>
    <row r="55" spans="1:18" x14ac:dyDescent="0.25">
      <c r="A55" s="11" t="s">
        <v>235</v>
      </c>
      <c r="B55" s="56">
        <f>+IFERROR(VLOOKUP(A55,'2017'!$C$3:$U$28,2,FALSE),0)+IFERROR(VLOOKUP(A55,'2016'!$C$3:$U$25,2,FALSE),0)+IFERROR(VLOOKUP(A55,'2015'!$C$3:$U$23,2,FALSE),0)+IFERROR(VLOOKUP(A55,'2014'!$C$3:$U$15,2,FALSE),0)+IFERROR(VLOOKUP(A55,'2013'!$C$3:$U$19,2,FALSE),0)+IFERROR(VLOOKUP(A55,'2012'!$C$3:$U$18,2,FALSE),0)+IFERROR(VLOOKUP(A55,'2011'!$C$3:$U$16,2,FALSE),0)+IFERROR(VLOOKUP(A55,'2010'!$C$3:$U$19,2,FALSE),0)+IFERROR(VLOOKUP(A55,'2009'!$C$3:$U$23,2,FALSE),0)</f>
        <v>7</v>
      </c>
      <c r="C55" s="56">
        <f>+IFERROR(VLOOKUP(A55,'2017'!$C$3:$U$28,3,FALSE),0)+IFERROR(VLOOKUP(A55,'2016'!$C$3:$U$25,3,FALSE),0)+IFERROR(VLOOKUP(A55,'2015'!$C$3:$U$23,3,FALSE),0)+IFERROR(VLOOKUP(A55,'2014'!$C$3:$U$15,3,FALSE),0)+IFERROR(VLOOKUP(A55,'2013'!$C$3:$U$19,3,FALSE),0)+IFERROR(VLOOKUP(A55,'2012'!$C$3:$U$18,3,FALSE),0)+IFERROR(VLOOKUP(A55,'2011'!$C$3:$U$16,3,FALSE),0)+IFERROR(VLOOKUP(A55,'2010'!$C$3:$U$19,3,FALSE),0)+IFERROR(VLOOKUP(A55,'2009'!$C$3:$U$23,3,FALSE),0)</f>
        <v>0</v>
      </c>
      <c r="D55" s="56">
        <f>+IFERROR(VLOOKUP(A55,'2017'!$C$3:$U$28,4,FALSE),0)+IFERROR(VLOOKUP(A55,'2016'!$C$3:$U$25,4,FALSE),0)+IFERROR(VLOOKUP(A55,'2015'!$C$3:$U$23,4,FALSE),0)+IFERROR(VLOOKUP(A55,'2014'!$C$3:$U$15,4,FALSE),0)+IFERROR(VLOOKUP(A55,'2013'!$C$3:$U$19,4,FALSE),0)+IFERROR(VLOOKUP(A55,'2012'!$C$3:$U$18,4,FALSE),0)+IFERROR(VLOOKUP(A55,'2011'!$C$3:$U$16,4,FALSE),0)+IFERROR(VLOOKUP(A55,'2010'!$C$3:$U$19,4,FALSE),0)+IFERROR(VLOOKUP(A55,'2009'!$C$3:$U$23,4,FALSE),0)</f>
        <v>0</v>
      </c>
      <c r="E55" s="56">
        <f>+IFERROR(VLOOKUP(A55,'2017'!$C$3:$U$28,5,FALSE),0)+IFERROR(VLOOKUP(A55,'2016'!$C$3:$U$25,5,FALSE),0)+IFERROR(VLOOKUP(A55,'2015'!$C$3:$U$23,5,FALSE),0)+IFERROR(VLOOKUP(A55,'2014'!$C$3:$U$15,5,FALSE),0)+IFERROR(VLOOKUP(A55,'2013'!$C$3:$U$19,5,FALSE),0)+IFERROR(VLOOKUP(A55,'2012'!$C$3:$U$18,5,FALSE),0)+IFERROR(VLOOKUP(A55,'2011'!$C$3:$U$16,5,FALSE),0)+IFERROR(VLOOKUP(A55,'2010'!$C$3:$U$19,5,FALSE),0)+IFERROR(VLOOKUP(A55,'2009'!$C$3:$U$23,5,FALSE),0)</f>
        <v>0</v>
      </c>
      <c r="F55" s="56">
        <f>+IFERROR(VLOOKUP(A55,'2017'!$C$3:$U$28,6,FALSE),0)+IFERROR(VLOOKUP(A55,'2016'!$C$3:$U$25,6,FALSE),0)+IFERROR(VLOOKUP(A55,'2015'!$C$3:$U$23,6,FALSE),0)+IFERROR(VLOOKUP(A55,'2014'!$C$3:$U$15,6,FALSE),0)+IFERROR(VLOOKUP(A55,'2013'!$C$3:$U$19,6,FALSE),0)+IFERROR(VLOOKUP(A55,'2012'!$C$3:$U$18,6,FALSE),0)+IFERROR(VLOOKUP(A55,'2011'!$C$3:$U$16,6,FALSE),0)+IFERROR(VLOOKUP(A55,'2010'!$C$3:$U$19,6,FALSE),0)+IFERROR(VLOOKUP(A55,'2009'!$C$3:$U$23,6,FALSE),0)</f>
        <v>0</v>
      </c>
      <c r="G55" s="56">
        <f>+IFERROR(VLOOKUP(A55,'2017'!$C$3:$U$28,7,FALSE),0)+IFERROR(VLOOKUP(A55,'2016'!$C$3:$U$25,7,FALSE),0)+IFERROR(VLOOKUP(A55,'2015'!$C$3:$U$23,7,FALSE),0)+IFERROR(VLOOKUP(A55,'2014'!$C$3:$U$15,7,FALSE),0)+IFERROR(VLOOKUP(A55,'2013'!$C$3:$U$19,7,FALSE),0)+IFERROR(VLOOKUP(A55,'2012'!$C$3:$U$18,7,FALSE),0)+IFERROR(VLOOKUP(A55,'2011'!$C$3:$U$16,7,FALSE),0)+IFERROR(VLOOKUP(A55,'2010'!$C$3:$U$19,7,FALSE),0)+IFERROR(VLOOKUP(A55,'2009'!$C$3:$U$23,7,FALSE),0)</f>
        <v>0</v>
      </c>
      <c r="H55" s="56">
        <f>+IFERROR(VLOOKUP(A55,'2017'!$C$3:$U$28,8,FALSE),0)+IFERROR(VLOOKUP(A55,'2016'!$C$3:$U$25,8,FALSE),0)+IFERROR(VLOOKUP(A55,'2015'!$C$3:$U$23,8,FALSE),0)+IFERROR(VLOOKUP(A55,'2014'!$C$3:$U$15,8,FALSE),0)+IFERROR(VLOOKUP(A55,'2013'!$C$3:$U$19,8,FALSE),0)+IFERROR(VLOOKUP(A55,'2012'!$C$3:$U$18,8,FALSE),0)+IFERROR(VLOOKUP(A55,'2011'!$C$3:$U$16,8,FALSE),0)+IFERROR(VLOOKUP(A55,'2010'!$C$3:$U$19,8,FALSE),0)+IFERROR(VLOOKUP(A55,'2009'!$C$3:$U$23,8,FALSE),0)</f>
        <v>0</v>
      </c>
      <c r="I55" s="56">
        <f>+IFERROR(VLOOKUP(A55,'2017'!$C$3:$U$28,9,FALSE),0)+IFERROR(VLOOKUP(A55,'2016'!$C$3:$U$25,9,FALSE),0)+IFERROR(VLOOKUP(A55,'2015'!$C$3:$U$23,9,FALSE),0)+IFERROR(VLOOKUP(A55,'2014'!$C$3:$U$15,9,FALSE),0)+IFERROR(VLOOKUP(A55,'2013'!$C$3:$U$19,9,FALSE),0)+IFERROR(VLOOKUP(A55,'2012'!$C$3:$U$18,9,FALSE),0)+IFERROR(VLOOKUP(A55,'2011'!$C$3:$U$16,9,FALSE),0)+IFERROR(VLOOKUP(A55,'2010'!$C$3:$U$19,9,FALSE),0)+IFERROR(VLOOKUP(A55,'2009'!$C$3:$U$23,9,FALSE),0)</f>
        <v>0</v>
      </c>
      <c r="J55" s="56">
        <f>+IFERROR(VLOOKUP(A55,'2017'!$C$3:$U$28,10,FALSE),0)+IFERROR(VLOOKUP(A55,'2016'!$C$3:$U$25,10,FALSE),0)+IFERROR(VLOOKUP(A55,'2015'!$C$3:$U$23,10,FALSE),0)+IFERROR(VLOOKUP(A55,'2014'!$C$3:$U$15,10,FALSE),0)+IFERROR(VLOOKUP(A55,'2013'!$C$3:$U$19,10,FALSE),0)+IFERROR(VLOOKUP(A55,'2012'!$C$3:$U$18,10,FALSE),0)+IFERROR(VLOOKUP(A55,'2011'!$C$3:$U$16,10,FALSE),0)+IFERROR(VLOOKUP(A55,'2010'!$C$3:$U$19,10,FALSE),0)+IFERROR(VLOOKUP(A55,'2009'!$C$3:$U$23,10,FALSE),0)</f>
        <v>0</v>
      </c>
      <c r="K55" s="56">
        <f>+IFERROR(VLOOKUP(A55,'2017'!$C$3:$U$28,11,FALSE),0)+IFERROR(VLOOKUP(A55,'2016'!$C$3:$U$25,11,FALSE),0)+IFERROR(VLOOKUP(A55,'2015'!$C$3:$U$23,11,FALSE),0)+IFERROR(VLOOKUP(A55,'2014'!$C$3:$U$15,11,FALSE),0)+IFERROR(VLOOKUP(A55,'2013'!$C$3:$U$19,11,FALSE),0)+IFERROR(VLOOKUP(A55,'2012'!$C$3:$U$18,11,FALSE),0)+IFERROR(VLOOKUP(A55,'2011'!$C$3:$U$16,11,FALSE),0)+IFERROR(VLOOKUP(A55,'2010'!$C$3:$U$19,11,FALSE),0)+IFERROR(VLOOKUP(A55,'2009'!$C$3:$U$23,11,FALSE),0)</f>
        <v>0</v>
      </c>
      <c r="L55" s="56">
        <f>+IFERROR(VLOOKUP(A55,'2017'!$C$3:$U$28,12,FALSE),0)+IFERROR(VLOOKUP(A55,'2016'!$C$3:$U$25,12,FALSE),0)+IFERROR(VLOOKUP(A55,'2015'!$C$3:$U$23,12,FALSE),0)+IFERROR(VLOOKUP(A55,'2014'!$C$3:$U$15,12,FALSE),0)+IFERROR(VLOOKUP(A55,'2013'!$C$3:$U$19,12,FALSE),0)+IFERROR(VLOOKUP(A55,'2012'!$C$3:$U$18,12,FALSE),0)+IFERROR(VLOOKUP(A55,'2011'!$C$3:$U$16,12,FALSE),0)+IFERROR(VLOOKUP(A55,'2010'!$C$3:$U$19,12,FALSE),0)+IFERROR(VLOOKUP(A55,'2009'!$C$3:$U$23,12,FALSE),0)</f>
        <v>2</v>
      </c>
      <c r="M55" s="56">
        <f>+IFERROR(VLOOKUP(A55,'2017'!$C$3:$U$28,13,FALSE),0)+IFERROR(VLOOKUP(A55,'2016'!$C$3:$U$25,13,FALSE),0)+IFERROR(VLOOKUP(A55,'2015'!$C$3:$U$23,13,FALSE),0)+IFERROR(VLOOKUP(A55,'2014'!$C$3:$U$15,13,FALSE),0)+IFERROR(VLOOKUP(A55,'2013'!$C$3:$U$19,13,FALSE),0)+IFERROR(VLOOKUP(A55,'2012'!$C$3:$U$18,13,FALSE),0)+IFERROR(VLOOKUP(A55,'2011'!$C$3:$U$16,13,FALSE),0)+IFERROR(VLOOKUP(A55,'2010'!$C$3:$U$19,13,FALSE),0)+IFERROR(VLOOKUP(A55,'2009'!$C$3:$U$23,13,FALSE),0)</f>
        <v>0</v>
      </c>
      <c r="N55" s="40" t="str">
        <f t="shared" si="3"/>
        <v>N/A</v>
      </c>
      <c r="O55" s="56">
        <f>+IFERROR(VLOOKUP(A55,'2017'!$C$3:$U$28,15,FALSE),0)+IFERROR(VLOOKUP(A55,'2016'!$C$3:$U$25,15,FALSE),0)+IFERROR(VLOOKUP(A55,'2015'!$C$3:$U$23,15,FALSE),0)+IFERROR(VLOOKUP(A55,'2014'!$C$3:$U$15,15,FALSE),0)+IFERROR(VLOOKUP(A55,'2013'!$C$3:$U$19,15,FALSE),0)+IFERROR(VLOOKUP(A55,'2012'!$C$3:$U$18,15,FALSE),0)+IFERROR(VLOOKUP(A55,'2011'!$C$3:$U$16,15,FALSE),0)+IFERROR(VLOOKUP(A55,'2010'!$C$3:$U$19,15,FALSE),0)+IFERROR(VLOOKUP(A55,'2009'!$C$3:$U$23,15,FALSE),0)</f>
        <v>0</v>
      </c>
      <c r="P55" s="41">
        <f t="shared" si="0"/>
        <v>0</v>
      </c>
      <c r="Q55" s="41">
        <f t="shared" si="1"/>
        <v>0</v>
      </c>
      <c r="R55" s="41">
        <f t="shared" si="2"/>
        <v>0</v>
      </c>
    </row>
    <row r="56" spans="1:18" x14ac:dyDescent="0.25">
      <c r="A56" s="11" t="s">
        <v>308</v>
      </c>
      <c r="B56" s="56">
        <f>+IFERROR(VLOOKUP(A56,'2017'!$C$3:$U$28,2,FALSE),0)+IFERROR(VLOOKUP(A56,'2016'!$C$3:$U$25,2,FALSE),0)+IFERROR(VLOOKUP(A56,'2015'!$C$3:$U$23,2,FALSE),0)+IFERROR(VLOOKUP(A56,'2014'!$C$3:$U$15,2,FALSE),0)+IFERROR(VLOOKUP(A56,'2013'!$C$3:$U$19,2,FALSE),0)+IFERROR(VLOOKUP(A56,'2012'!$C$3:$U$18,2,FALSE),0)+IFERROR(VLOOKUP(A56,'2011'!$C$3:$U$16,2,FALSE),0)+IFERROR(VLOOKUP(A56,'2010'!$C$3:$U$19,2,FALSE),0)+IFERROR(VLOOKUP(A56,'2009'!$C$3:$U$23,2,FALSE),0)</f>
        <v>9</v>
      </c>
      <c r="C56" s="56">
        <f>+IFERROR(VLOOKUP(A56,'2017'!$C$3:$U$28,3,FALSE),0)+IFERROR(VLOOKUP(A56,'2016'!$C$3:$U$25,3,FALSE),0)+IFERROR(VLOOKUP(A56,'2015'!$C$3:$U$23,3,FALSE),0)+IFERROR(VLOOKUP(A56,'2014'!$C$3:$U$15,3,FALSE),0)+IFERROR(VLOOKUP(A56,'2013'!$C$3:$U$19,3,FALSE),0)+IFERROR(VLOOKUP(A56,'2012'!$C$3:$U$18,3,FALSE),0)+IFERROR(VLOOKUP(A56,'2011'!$C$3:$U$16,3,FALSE),0)+IFERROR(VLOOKUP(A56,'2010'!$C$3:$U$19,3,FALSE),0)+IFERROR(VLOOKUP(A56,'2009'!$C$3:$U$23,3,FALSE),0)</f>
        <v>0</v>
      </c>
      <c r="D56" s="56">
        <f>+IFERROR(VLOOKUP(A56,'2017'!$C$3:$U$28,4,FALSE),0)+IFERROR(VLOOKUP(A56,'2016'!$C$3:$U$25,4,FALSE),0)+IFERROR(VLOOKUP(A56,'2015'!$C$3:$U$23,4,FALSE),0)+IFERROR(VLOOKUP(A56,'2014'!$C$3:$U$15,4,FALSE),0)+IFERROR(VLOOKUP(A56,'2013'!$C$3:$U$19,4,FALSE),0)+IFERROR(VLOOKUP(A56,'2012'!$C$3:$U$18,4,FALSE),0)+IFERROR(VLOOKUP(A56,'2011'!$C$3:$U$16,4,FALSE),0)+IFERROR(VLOOKUP(A56,'2010'!$C$3:$U$19,4,FALSE),0)+IFERROR(VLOOKUP(A56,'2009'!$C$3:$U$23,4,FALSE),0)</f>
        <v>1</v>
      </c>
      <c r="E56" s="56">
        <f>+IFERROR(VLOOKUP(A56,'2017'!$C$3:$U$28,5,FALSE),0)+IFERROR(VLOOKUP(A56,'2016'!$C$3:$U$25,5,FALSE),0)+IFERROR(VLOOKUP(A56,'2015'!$C$3:$U$23,5,FALSE),0)+IFERROR(VLOOKUP(A56,'2014'!$C$3:$U$15,5,FALSE),0)+IFERROR(VLOOKUP(A56,'2013'!$C$3:$U$19,5,FALSE),0)+IFERROR(VLOOKUP(A56,'2012'!$C$3:$U$18,5,FALSE),0)+IFERROR(VLOOKUP(A56,'2011'!$C$3:$U$16,5,FALSE),0)+IFERROR(VLOOKUP(A56,'2010'!$C$3:$U$19,5,FALSE),0)+IFERROR(VLOOKUP(A56,'2009'!$C$3:$U$23,5,FALSE),0)</f>
        <v>0</v>
      </c>
      <c r="F56" s="56">
        <f>+IFERROR(VLOOKUP(A56,'2017'!$C$3:$U$28,6,FALSE),0)+IFERROR(VLOOKUP(A56,'2016'!$C$3:$U$25,6,FALSE),0)+IFERROR(VLOOKUP(A56,'2015'!$C$3:$U$23,6,FALSE),0)+IFERROR(VLOOKUP(A56,'2014'!$C$3:$U$15,6,FALSE),0)+IFERROR(VLOOKUP(A56,'2013'!$C$3:$U$19,6,FALSE),0)+IFERROR(VLOOKUP(A56,'2012'!$C$3:$U$18,6,FALSE),0)+IFERROR(VLOOKUP(A56,'2011'!$C$3:$U$16,6,FALSE),0)+IFERROR(VLOOKUP(A56,'2010'!$C$3:$U$19,6,FALSE),0)+IFERROR(VLOOKUP(A56,'2009'!$C$3:$U$23,6,FALSE),0)</f>
        <v>1</v>
      </c>
      <c r="G56" s="56">
        <f>+IFERROR(VLOOKUP(A56,'2017'!$C$3:$U$28,7,FALSE),0)+IFERROR(VLOOKUP(A56,'2016'!$C$3:$U$25,7,FALSE),0)+IFERROR(VLOOKUP(A56,'2015'!$C$3:$U$23,7,FALSE),0)+IFERROR(VLOOKUP(A56,'2014'!$C$3:$U$15,7,FALSE),0)+IFERROR(VLOOKUP(A56,'2013'!$C$3:$U$19,7,FALSE),0)+IFERROR(VLOOKUP(A56,'2012'!$C$3:$U$18,7,FALSE),0)+IFERROR(VLOOKUP(A56,'2011'!$C$3:$U$16,7,FALSE),0)+IFERROR(VLOOKUP(A56,'2010'!$C$3:$U$19,7,FALSE),0)+IFERROR(VLOOKUP(A56,'2009'!$C$3:$U$23,7,FALSE),0)</f>
        <v>0</v>
      </c>
      <c r="H56" s="56">
        <f>+IFERROR(VLOOKUP(A56,'2017'!$C$3:$U$28,8,FALSE),0)+IFERROR(VLOOKUP(A56,'2016'!$C$3:$U$25,8,FALSE),0)+IFERROR(VLOOKUP(A56,'2015'!$C$3:$U$23,8,FALSE),0)+IFERROR(VLOOKUP(A56,'2014'!$C$3:$U$15,8,FALSE),0)+IFERROR(VLOOKUP(A56,'2013'!$C$3:$U$19,8,FALSE),0)+IFERROR(VLOOKUP(A56,'2012'!$C$3:$U$18,8,FALSE),0)+IFERROR(VLOOKUP(A56,'2011'!$C$3:$U$16,8,FALSE),0)+IFERROR(VLOOKUP(A56,'2010'!$C$3:$U$19,8,FALSE),0)+IFERROR(VLOOKUP(A56,'2009'!$C$3:$U$23,8,FALSE),0)</f>
        <v>0</v>
      </c>
      <c r="I56" s="56">
        <f>+IFERROR(VLOOKUP(A56,'2017'!$C$3:$U$28,9,FALSE),0)+IFERROR(VLOOKUP(A56,'2016'!$C$3:$U$25,9,FALSE),0)+IFERROR(VLOOKUP(A56,'2015'!$C$3:$U$23,9,FALSE),0)+IFERROR(VLOOKUP(A56,'2014'!$C$3:$U$15,9,FALSE),0)+IFERROR(VLOOKUP(A56,'2013'!$C$3:$U$19,9,FALSE),0)+IFERROR(VLOOKUP(A56,'2012'!$C$3:$U$18,9,FALSE),0)+IFERROR(VLOOKUP(A56,'2011'!$C$3:$U$16,9,FALSE),0)+IFERROR(VLOOKUP(A56,'2010'!$C$3:$U$19,9,FALSE),0)+IFERROR(VLOOKUP(A56,'2009'!$C$3:$U$23,9,FALSE),0)</f>
        <v>3</v>
      </c>
      <c r="J56" s="56">
        <f>+IFERROR(VLOOKUP(A56,'2017'!$C$3:$U$28,10,FALSE),0)+IFERROR(VLOOKUP(A56,'2016'!$C$3:$U$25,10,FALSE),0)+IFERROR(VLOOKUP(A56,'2015'!$C$3:$U$23,10,FALSE),0)+IFERROR(VLOOKUP(A56,'2014'!$C$3:$U$15,10,FALSE),0)+IFERROR(VLOOKUP(A56,'2013'!$C$3:$U$19,10,FALSE),0)+IFERROR(VLOOKUP(A56,'2012'!$C$3:$U$18,10,FALSE),0)+IFERROR(VLOOKUP(A56,'2011'!$C$3:$U$16,10,FALSE),0)+IFERROR(VLOOKUP(A56,'2010'!$C$3:$U$19,10,FALSE),0)+IFERROR(VLOOKUP(A56,'2009'!$C$3:$U$23,10,FALSE),0)</f>
        <v>0</v>
      </c>
      <c r="K56" s="56">
        <f>+IFERROR(VLOOKUP(A56,'2017'!$C$3:$U$28,11,FALSE),0)+IFERROR(VLOOKUP(A56,'2016'!$C$3:$U$25,11,FALSE),0)+IFERROR(VLOOKUP(A56,'2015'!$C$3:$U$23,11,FALSE),0)+IFERROR(VLOOKUP(A56,'2014'!$C$3:$U$15,11,FALSE),0)+IFERROR(VLOOKUP(A56,'2013'!$C$3:$U$19,11,FALSE),0)+IFERROR(VLOOKUP(A56,'2012'!$C$3:$U$18,11,FALSE),0)+IFERROR(VLOOKUP(A56,'2011'!$C$3:$U$16,11,FALSE),0)+IFERROR(VLOOKUP(A56,'2010'!$C$3:$U$19,11,FALSE),0)+IFERROR(VLOOKUP(A56,'2009'!$C$3:$U$23,11,FALSE),0)</f>
        <v>0</v>
      </c>
      <c r="L56" s="56">
        <f>+IFERROR(VLOOKUP(A56,'2017'!$C$3:$U$28,12,FALSE),0)+IFERROR(VLOOKUP(A56,'2016'!$C$3:$U$25,12,FALSE),0)+IFERROR(VLOOKUP(A56,'2015'!$C$3:$U$23,12,FALSE),0)+IFERROR(VLOOKUP(A56,'2014'!$C$3:$U$15,12,FALSE),0)+IFERROR(VLOOKUP(A56,'2013'!$C$3:$U$19,12,FALSE),0)+IFERROR(VLOOKUP(A56,'2012'!$C$3:$U$18,12,FALSE),0)+IFERROR(VLOOKUP(A56,'2011'!$C$3:$U$16,12,FALSE),0)+IFERROR(VLOOKUP(A56,'2010'!$C$3:$U$19,12,FALSE),0)+IFERROR(VLOOKUP(A56,'2009'!$C$3:$U$23,12,FALSE),0)</f>
        <v>3</v>
      </c>
      <c r="M56" s="56">
        <f>+IFERROR(VLOOKUP(A56,'2017'!$C$3:$U$28,13,FALSE),0)+IFERROR(VLOOKUP(A56,'2016'!$C$3:$U$25,13,FALSE),0)+IFERROR(VLOOKUP(A56,'2015'!$C$3:$U$23,13,FALSE),0)+IFERROR(VLOOKUP(A56,'2014'!$C$3:$U$15,13,FALSE),0)+IFERROR(VLOOKUP(A56,'2013'!$C$3:$U$19,13,FALSE),0)+IFERROR(VLOOKUP(A56,'2012'!$C$3:$U$18,13,FALSE),0)+IFERROR(VLOOKUP(A56,'2011'!$C$3:$U$16,13,FALSE),0)+IFERROR(VLOOKUP(A56,'2010'!$C$3:$U$19,13,FALSE),0)+IFERROR(VLOOKUP(A56,'2009'!$C$3:$U$23,13,FALSE),0)</f>
        <v>0</v>
      </c>
      <c r="N56" s="40" t="str">
        <f t="shared" si="3"/>
        <v>N/A</v>
      </c>
      <c r="O56" s="56">
        <f>+IFERROR(VLOOKUP(A56,'2017'!$C$3:$U$28,15,FALSE),0)+IFERROR(VLOOKUP(A56,'2016'!$C$3:$U$25,15,FALSE),0)+IFERROR(VLOOKUP(A56,'2015'!$C$3:$U$23,15,FALSE),0)+IFERROR(VLOOKUP(A56,'2014'!$C$3:$U$15,15,FALSE),0)+IFERROR(VLOOKUP(A56,'2013'!$C$3:$U$19,15,FALSE),0)+IFERROR(VLOOKUP(A56,'2012'!$C$3:$U$18,15,FALSE),0)+IFERROR(VLOOKUP(A56,'2011'!$C$3:$U$16,15,FALSE),0)+IFERROR(VLOOKUP(A56,'2010'!$C$3:$U$19,15,FALSE),0)+IFERROR(VLOOKUP(A56,'2009'!$C$3:$U$23,15,FALSE),0)</f>
        <v>0</v>
      </c>
      <c r="P56" s="41">
        <f t="shared" si="0"/>
        <v>0.1111111111111111</v>
      </c>
      <c r="Q56" s="41">
        <f t="shared" si="1"/>
        <v>0.33333333333333331</v>
      </c>
      <c r="R56" s="41">
        <f t="shared" si="2"/>
        <v>0.1111111111111111</v>
      </c>
    </row>
    <row r="57" spans="1:18" x14ac:dyDescent="0.25">
      <c r="A57" s="11" t="s">
        <v>275</v>
      </c>
      <c r="B57" s="56">
        <f>+IFERROR(VLOOKUP(A57,'2017'!$C$3:$U$28,2,FALSE),0)+IFERROR(VLOOKUP(A57,'2016'!$C$3:$U$25,2,FALSE),0)+IFERROR(VLOOKUP(A57,'2015'!$C$3:$U$23,2,FALSE),0)+IFERROR(VLOOKUP(A57,'2014'!$C$3:$U$15,2,FALSE),0)+IFERROR(VLOOKUP(A57,'2013'!$C$3:$U$19,2,FALSE),0)+IFERROR(VLOOKUP(A57,'2012'!$C$3:$U$18,2,FALSE),0)+IFERROR(VLOOKUP(A57,'2011'!$C$3:$U$16,2,FALSE),0)+IFERROR(VLOOKUP(A57,'2010'!$C$3:$U$19,2,FALSE),0)+IFERROR(VLOOKUP(A57,'2009'!$C$3:$U$23,2,FALSE),0)</f>
        <v>472</v>
      </c>
      <c r="C57" s="56">
        <f>+IFERROR(VLOOKUP(A57,'2017'!$C$3:$U$28,3,FALSE),0)+IFERROR(VLOOKUP(A57,'2016'!$C$3:$U$25,3,FALSE),0)+IFERROR(VLOOKUP(A57,'2015'!$C$3:$U$23,3,FALSE),0)+IFERROR(VLOOKUP(A57,'2014'!$C$3:$U$15,3,FALSE),0)+IFERROR(VLOOKUP(A57,'2013'!$C$3:$U$19,3,FALSE),0)+IFERROR(VLOOKUP(A57,'2012'!$C$3:$U$18,3,FALSE),0)+IFERROR(VLOOKUP(A57,'2011'!$C$3:$U$16,3,FALSE),0)+IFERROR(VLOOKUP(A57,'2010'!$C$3:$U$19,3,FALSE),0)+IFERROR(VLOOKUP(A57,'2009'!$C$3:$U$23,3,FALSE),0)</f>
        <v>49</v>
      </c>
      <c r="D57" s="56">
        <f>+IFERROR(VLOOKUP(A57,'2017'!$C$3:$U$28,4,FALSE),0)+IFERROR(VLOOKUP(A57,'2016'!$C$3:$U$25,4,FALSE),0)+IFERROR(VLOOKUP(A57,'2015'!$C$3:$U$23,4,FALSE),0)+IFERROR(VLOOKUP(A57,'2014'!$C$3:$U$15,4,FALSE),0)+IFERROR(VLOOKUP(A57,'2013'!$C$3:$U$19,4,FALSE),0)+IFERROR(VLOOKUP(A57,'2012'!$C$3:$U$18,4,FALSE),0)+IFERROR(VLOOKUP(A57,'2011'!$C$3:$U$16,4,FALSE),0)+IFERROR(VLOOKUP(A57,'2010'!$C$3:$U$19,4,FALSE),0)+IFERROR(VLOOKUP(A57,'2009'!$C$3:$U$23,4,FALSE),0)</f>
        <v>147</v>
      </c>
      <c r="E57" s="56">
        <f>+IFERROR(VLOOKUP(A57,'2017'!$C$3:$U$28,5,FALSE),0)+IFERROR(VLOOKUP(A57,'2016'!$C$3:$U$25,5,FALSE),0)+IFERROR(VLOOKUP(A57,'2015'!$C$3:$U$23,5,FALSE),0)+IFERROR(VLOOKUP(A57,'2014'!$C$3:$U$15,5,FALSE),0)+IFERROR(VLOOKUP(A57,'2013'!$C$3:$U$19,5,FALSE),0)+IFERROR(VLOOKUP(A57,'2012'!$C$3:$U$18,5,FALSE),0)+IFERROR(VLOOKUP(A57,'2011'!$C$3:$U$16,5,FALSE),0)+IFERROR(VLOOKUP(A57,'2010'!$C$3:$U$19,5,FALSE),0)+IFERROR(VLOOKUP(A57,'2009'!$C$3:$U$23,5,FALSE),0)</f>
        <v>104</v>
      </c>
      <c r="F57" s="56">
        <f>+IFERROR(VLOOKUP(A57,'2017'!$C$3:$U$28,6,FALSE),0)+IFERROR(VLOOKUP(A57,'2016'!$C$3:$U$25,6,FALSE),0)+IFERROR(VLOOKUP(A57,'2015'!$C$3:$U$23,6,FALSE),0)+IFERROR(VLOOKUP(A57,'2014'!$C$3:$U$15,6,FALSE),0)+IFERROR(VLOOKUP(A57,'2013'!$C$3:$U$19,6,FALSE),0)+IFERROR(VLOOKUP(A57,'2012'!$C$3:$U$18,6,FALSE),0)+IFERROR(VLOOKUP(A57,'2011'!$C$3:$U$16,6,FALSE),0)+IFERROR(VLOOKUP(A57,'2010'!$C$3:$U$19,6,FALSE),0)+IFERROR(VLOOKUP(A57,'2009'!$C$3:$U$23,6,FALSE),0)</f>
        <v>32</v>
      </c>
      <c r="G57" s="56">
        <f>+IFERROR(VLOOKUP(A57,'2017'!$C$3:$U$28,7,FALSE),0)+IFERROR(VLOOKUP(A57,'2016'!$C$3:$U$25,7,FALSE),0)+IFERROR(VLOOKUP(A57,'2015'!$C$3:$U$23,7,FALSE),0)+IFERROR(VLOOKUP(A57,'2014'!$C$3:$U$15,7,FALSE),0)+IFERROR(VLOOKUP(A57,'2013'!$C$3:$U$19,7,FALSE),0)+IFERROR(VLOOKUP(A57,'2012'!$C$3:$U$18,7,FALSE),0)+IFERROR(VLOOKUP(A57,'2011'!$C$3:$U$16,7,FALSE),0)+IFERROR(VLOOKUP(A57,'2010'!$C$3:$U$19,7,FALSE),0)+IFERROR(VLOOKUP(A57,'2009'!$C$3:$U$23,7,FALSE),0)</f>
        <v>3</v>
      </c>
      <c r="H57" s="56">
        <f>+IFERROR(VLOOKUP(A57,'2017'!$C$3:$U$28,8,FALSE),0)+IFERROR(VLOOKUP(A57,'2016'!$C$3:$U$25,8,FALSE),0)+IFERROR(VLOOKUP(A57,'2015'!$C$3:$U$23,8,FALSE),0)+IFERROR(VLOOKUP(A57,'2014'!$C$3:$U$15,8,FALSE),0)+IFERROR(VLOOKUP(A57,'2013'!$C$3:$U$19,8,FALSE),0)+IFERROR(VLOOKUP(A57,'2012'!$C$3:$U$18,8,FALSE),0)+IFERROR(VLOOKUP(A57,'2011'!$C$3:$U$16,8,FALSE),0)+IFERROR(VLOOKUP(A57,'2010'!$C$3:$U$19,8,FALSE),0)+IFERROR(VLOOKUP(A57,'2009'!$C$3:$U$23,8,FALSE),0)</f>
        <v>8</v>
      </c>
      <c r="I57" s="56">
        <f>+IFERROR(VLOOKUP(A57,'2017'!$C$3:$U$28,9,FALSE),0)+IFERROR(VLOOKUP(A57,'2016'!$C$3:$U$25,9,FALSE),0)+IFERROR(VLOOKUP(A57,'2015'!$C$3:$U$23,9,FALSE),0)+IFERROR(VLOOKUP(A57,'2014'!$C$3:$U$15,9,FALSE),0)+IFERROR(VLOOKUP(A57,'2013'!$C$3:$U$19,9,FALSE),0)+IFERROR(VLOOKUP(A57,'2012'!$C$3:$U$18,9,FALSE),0)+IFERROR(VLOOKUP(A57,'2011'!$C$3:$U$16,9,FALSE),0)+IFERROR(VLOOKUP(A57,'2010'!$C$3:$U$19,9,FALSE),0)+IFERROR(VLOOKUP(A57,'2009'!$C$3:$U$23,9,FALSE),0)</f>
        <v>111</v>
      </c>
      <c r="J57" s="56">
        <f>+IFERROR(VLOOKUP(A57,'2017'!$C$3:$U$28,10,FALSE),0)+IFERROR(VLOOKUP(A57,'2016'!$C$3:$U$25,10,FALSE),0)+IFERROR(VLOOKUP(A57,'2015'!$C$3:$U$23,10,FALSE),0)+IFERROR(VLOOKUP(A57,'2014'!$C$3:$U$15,10,FALSE),0)+IFERROR(VLOOKUP(A57,'2013'!$C$3:$U$19,10,FALSE),0)+IFERROR(VLOOKUP(A57,'2012'!$C$3:$U$18,10,FALSE),0)+IFERROR(VLOOKUP(A57,'2011'!$C$3:$U$16,10,FALSE),0)+IFERROR(VLOOKUP(A57,'2010'!$C$3:$U$19,10,FALSE),0)+IFERROR(VLOOKUP(A57,'2009'!$C$3:$U$23,10,FALSE),0)</f>
        <v>17</v>
      </c>
      <c r="K57" s="56">
        <f>+IFERROR(VLOOKUP(A57,'2017'!$C$3:$U$28,11,FALSE),0)+IFERROR(VLOOKUP(A57,'2016'!$C$3:$U$25,11,FALSE),0)+IFERROR(VLOOKUP(A57,'2015'!$C$3:$U$23,11,FALSE),0)+IFERROR(VLOOKUP(A57,'2014'!$C$3:$U$15,11,FALSE),0)+IFERROR(VLOOKUP(A57,'2013'!$C$3:$U$19,11,FALSE),0)+IFERROR(VLOOKUP(A57,'2012'!$C$3:$U$18,11,FALSE),0)+IFERROR(VLOOKUP(A57,'2011'!$C$3:$U$16,11,FALSE),0)+IFERROR(VLOOKUP(A57,'2010'!$C$3:$U$19,11,FALSE),0)+IFERROR(VLOOKUP(A57,'2009'!$C$3:$U$23,11,FALSE),0)</f>
        <v>52</v>
      </c>
      <c r="L57" s="56">
        <f>+IFERROR(VLOOKUP(A57,'2017'!$C$3:$U$28,12,FALSE),0)+IFERROR(VLOOKUP(A57,'2016'!$C$3:$U$25,12,FALSE),0)+IFERROR(VLOOKUP(A57,'2015'!$C$3:$U$23,12,FALSE),0)+IFERROR(VLOOKUP(A57,'2014'!$C$3:$U$15,12,FALSE),0)+IFERROR(VLOOKUP(A57,'2013'!$C$3:$U$19,12,FALSE),0)+IFERROR(VLOOKUP(A57,'2012'!$C$3:$U$18,12,FALSE),0)+IFERROR(VLOOKUP(A57,'2011'!$C$3:$U$16,12,FALSE),0)+IFERROR(VLOOKUP(A57,'2010'!$C$3:$U$19,12,FALSE),0)+IFERROR(VLOOKUP(A57,'2009'!$C$3:$U$23,12,FALSE),0)</f>
        <v>37</v>
      </c>
      <c r="M57" s="56">
        <f>+IFERROR(VLOOKUP(A57,'2017'!$C$3:$U$28,13,FALSE),0)+IFERROR(VLOOKUP(A57,'2016'!$C$3:$U$25,13,FALSE),0)+IFERROR(VLOOKUP(A57,'2015'!$C$3:$U$23,13,FALSE),0)+IFERROR(VLOOKUP(A57,'2014'!$C$3:$U$15,13,FALSE),0)+IFERROR(VLOOKUP(A57,'2013'!$C$3:$U$19,13,FALSE),0)+IFERROR(VLOOKUP(A57,'2012'!$C$3:$U$18,13,FALSE),0)+IFERROR(VLOOKUP(A57,'2011'!$C$3:$U$16,13,FALSE),0)+IFERROR(VLOOKUP(A57,'2010'!$C$3:$U$19,13,FALSE),0)+IFERROR(VLOOKUP(A57,'2009'!$C$3:$U$23,13,FALSE),0)</f>
        <v>9</v>
      </c>
      <c r="N57" s="40">
        <f t="shared" si="3"/>
        <v>4.1111111111111107</v>
      </c>
      <c r="O57" s="56">
        <f>+IFERROR(VLOOKUP(A57,'2017'!$C$3:$U$28,15,FALSE),0)+IFERROR(VLOOKUP(A57,'2016'!$C$3:$U$25,15,FALSE),0)+IFERROR(VLOOKUP(A57,'2015'!$C$3:$U$23,15,FALSE),0)+IFERROR(VLOOKUP(A57,'2014'!$C$3:$U$15,15,FALSE),0)+IFERROR(VLOOKUP(A57,'2013'!$C$3:$U$19,15,FALSE),0)+IFERROR(VLOOKUP(A57,'2012'!$C$3:$U$18,15,FALSE),0)+IFERROR(VLOOKUP(A57,'2011'!$C$3:$U$16,15,FALSE),0)+IFERROR(VLOOKUP(A57,'2010'!$C$3:$U$19,15,FALSE),0)+IFERROR(VLOOKUP(A57,'2009'!$C$3:$U$23,15,FALSE),0)</f>
        <v>2.5</v>
      </c>
      <c r="P57" s="41">
        <f t="shared" si="0"/>
        <v>0.33875890132248221</v>
      </c>
      <c r="Q57" s="41">
        <f t="shared" si="1"/>
        <v>0.68644067796610164</v>
      </c>
      <c r="R57" s="41">
        <f t="shared" si="2"/>
        <v>0.3114406779661017</v>
      </c>
    </row>
    <row r="58" spans="1:18" x14ac:dyDescent="0.25">
      <c r="A58" s="11" t="s">
        <v>309</v>
      </c>
      <c r="B58" s="56">
        <f>+IFERROR(VLOOKUP(A58,'2017'!$C$3:$U$28,2,FALSE),0)+IFERROR(VLOOKUP(A58,'2016'!$C$3:$U$25,2,FALSE),0)+IFERROR(VLOOKUP(A58,'2015'!$C$3:$U$23,2,FALSE),0)+IFERROR(VLOOKUP(A58,'2014'!$C$3:$U$15,2,FALSE),0)+IFERROR(VLOOKUP(A58,'2013'!$C$3:$U$19,2,FALSE),0)+IFERROR(VLOOKUP(A58,'2012'!$C$3:$U$18,2,FALSE),0)+IFERROR(VLOOKUP(A58,'2011'!$C$3:$U$16,2,FALSE),0)+IFERROR(VLOOKUP(A58,'2010'!$C$3:$U$19,2,FALSE),0)+IFERROR(VLOOKUP(A58,'2009'!$C$3:$U$23,2,FALSE),0)</f>
        <v>10</v>
      </c>
      <c r="C58" s="56">
        <f>+IFERROR(VLOOKUP(A58,'2017'!$C$3:$U$28,3,FALSE),0)+IFERROR(VLOOKUP(A58,'2016'!$C$3:$U$25,3,FALSE),0)+IFERROR(VLOOKUP(A58,'2015'!$C$3:$U$23,3,FALSE),0)+IFERROR(VLOOKUP(A58,'2014'!$C$3:$U$15,3,FALSE),0)+IFERROR(VLOOKUP(A58,'2013'!$C$3:$U$19,3,FALSE),0)+IFERROR(VLOOKUP(A58,'2012'!$C$3:$U$18,3,FALSE),0)+IFERROR(VLOOKUP(A58,'2011'!$C$3:$U$16,3,FALSE),0)+IFERROR(VLOOKUP(A58,'2010'!$C$3:$U$19,3,FALSE),0)+IFERROR(VLOOKUP(A58,'2009'!$C$3:$U$23,3,FALSE),0)</f>
        <v>0</v>
      </c>
      <c r="D58" s="56">
        <f>+IFERROR(VLOOKUP(A58,'2017'!$C$3:$U$28,4,FALSE),0)+IFERROR(VLOOKUP(A58,'2016'!$C$3:$U$25,4,FALSE),0)+IFERROR(VLOOKUP(A58,'2015'!$C$3:$U$23,4,FALSE),0)+IFERROR(VLOOKUP(A58,'2014'!$C$3:$U$15,4,FALSE),0)+IFERROR(VLOOKUP(A58,'2013'!$C$3:$U$19,4,FALSE),0)+IFERROR(VLOOKUP(A58,'2012'!$C$3:$U$18,4,FALSE),0)+IFERROR(VLOOKUP(A58,'2011'!$C$3:$U$16,4,FALSE),0)+IFERROR(VLOOKUP(A58,'2010'!$C$3:$U$19,4,FALSE),0)+IFERROR(VLOOKUP(A58,'2009'!$C$3:$U$23,4,FALSE),0)</f>
        <v>3</v>
      </c>
      <c r="E58" s="56">
        <f>+IFERROR(VLOOKUP(A58,'2017'!$C$3:$U$28,5,FALSE),0)+IFERROR(VLOOKUP(A58,'2016'!$C$3:$U$25,5,FALSE),0)+IFERROR(VLOOKUP(A58,'2015'!$C$3:$U$23,5,FALSE),0)+IFERROR(VLOOKUP(A58,'2014'!$C$3:$U$15,5,FALSE),0)+IFERROR(VLOOKUP(A58,'2013'!$C$3:$U$19,5,FALSE),0)+IFERROR(VLOOKUP(A58,'2012'!$C$3:$U$18,5,FALSE),0)+IFERROR(VLOOKUP(A58,'2011'!$C$3:$U$16,5,FALSE),0)+IFERROR(VLOOKUP(A58,'2010'!$C$3:$U$19,5,FALSE),0)+IFERROR(VLOOKUP(A58,'2009'!$C$3:$U$23,5,FALSE),0)</f>
        <v>3</v>
      </c>
      <c r="F58" s="56">
        <f>+IFERROR(VLOOKUP(A58,'2017'!$C$3:$U$28,6,FALSE),0)+IFERROR(VLOOKUP(A58,'2016'!$C$3:$U$25,6,FALSE),0)+IFERROR(VLOOKUP(A58,'2015'!$C$3:$U$23,6,FALSE),0)+IFERROR(VLOOKUP(A58,'2014'!$C$3:$U$15,6,FALSE),0)+IFERROR(VLOOKUP(A58,'2013'!$C$3:$U$19,6,FALSE),0)+IFERROR(VLOOKUP(A58,'2012'!$C$3:$U$18,6,FALSE),0)+IFERROR(VLOOKUP(A58,'2011'!$C$3:$U$16,6,FALSE),0)+IFERROR(VLOOKUP(A58,'2010'!$C$3:$U$19,6,FALSE),0)+IFERROR(VLOOKUP(A58,'2009'!$C$3:$U$23,6,FALSE),0)</f>
        <v>0</v>
      </c>
      <c r="G58" s="56">
        <f>+IFERROR(VLOOKUP(A58,'2017'!$C$3:$U$28,7,FALSE),0)+IFERROR(VLOOKUP(A58,'2016'!$C$3:$U$25,7,FALSE),0)+IFERROR(VLOOKUP(A58,'2015'!$C$3:$U$23,7,FALSE),0)+IFERROR(VLOOKUP(A58,'2014'!$C$3:$U$15,7,FALSE),0)+IFERROR(VLOOKUP(A58,'2013'!$C$3:$U$19,7,FALSE),0)+IFERROR(VLOOKUP(A58,'2012'!$C$3:$U$18,7,FALSE),0)+IFERROR(VLOOKUP(A58,'2011'!$C$3:$U$16,7,FALSE),0)+IFERROR(VLOOKUP(A58,'2010'!$C$3:$U$19,7,FALSE),0)+IFERROR(VLOOKUP(A58,'2009'!$C$3:$U$23,7,FALSE),0)</f>
        <v>0</v>
      </c>
      <c r="H58" s="56">
        <f>+IFERROR(VLOOKUP(A58,'2017'!$C$3:$U$28,8,FALSE),0)+IFERROR(VLOOKUP(A58,'2016'!$C$3:$U$25,8,FALSE),0)+IFERROR(VLOOKUP(A58,'2015'!$C$3:$U$23,8,FALSE),0)+IFERROR(VLOOKUP(A58,'2014'!$C$3:$U$15,8,FALSE),0)+IFERROR(VLOOKUP(A58,'2013'!$C$3:$U$19,8,FALSE),0)+IFERROR(VLOOKUP(A58,'2012'!$C$3:$U$18,8,FALSE),0)+IFERROR(VLOOKUP(A58,'2011'!$C$3:$U$16,8,FALSE),0)+IFERROR(VLOOKUP(A58,'2010'!$C$3:$U$19,8,FALSE),0)+IFERROR(VLOOKUP(A58,'2009'!$C$3:$U$23,8,FALSE),0)</f>
        <v>0</v>
      </c>
      <c r="I58" s="56">
        <f>+IFERROR(VLOOKUP(A58,'2017'!$C$3:$U$28,9,FALSE),0)+IFERROR(VLOOKUP(A58,'2016'!$C$3:$U$25,9,FALSE),0)+IFERROR(VLOOKUP(A58,'2015'!$C$3:$U$23,9,FALSE),0)+IFERROR(VLOOKUP(A58,'2014'!$C$3:$U$15,9,FALSE),0)+IFERROR(VLOOKUP(A58,'2013'!$C$3:$U$19,9,FALSE),0)+IFERROR(VLOOKUP(A58,'2012'!$C$3:$U$18,9,FALSE),0)+IFERROR(VLOOKUP(A58,'2011'!$C$3:$U$16,9,FALSE),0)+IFERROR(VLOOKUP(A58,'2010'!$C$3:$U$19,9,FALSE),0)+IFERROR(VLOOKUP(A58,'2009'!$C$3:$U$23,9,FALSE),0)</f>
        <v>3</v>
      </c>
      <c r="J58" s="56">
        <f>+IFERROR(VLOOKUP(A58,'2017'!$C$3:$U$28,10,FALSE),0)+IFERROR(VLOOKUP(A58,'2016'!$C$3:$U$25,10,FALSE),0)+IFERROR(VLOOKUP(A58,'2015'!$C$3:$U$23,10,FALSE),0)+IFERROR(VLOOKUP(A58,'2014'!$C$3:$U$15,10,FALSE),0)+IFERROR(VLOOKUP(A58,'2013'!$C$3:$U$19,10,FALSE),0)+IFERROR(VLOOKUP(A58,'2012'!$C$3:$U$18,10,FALSE),0)+IFERROR(VLOOKUP(A58,'2011'!$C$3:$U$16,10,FALSE),0)+IFERROR(VLOOKUP(A58,'2010'!$C$3:$U$19,10,FALSE),0)+IFERROR(VLOOKUP(A58,'2009'!$C$3:$U$23,10,FALSE),0)</f>
        <v>1</v>
      </c>
      <c r="K58" s="56">
        <f>+IFERROR(VLOOKUP(A58,'2017'!$C$3:$U$28,11,FALSE),0)+IFERROR(VLOOKUP(A58,'2016'!$C$3:$U$25,11,FALSE),0)+IFERROR(VLOOKUP(A58,'2015'!$C$3:$U$23,11,FALSE),0)+IFERROR(VLOOKUP(A58,'2014'!$C$3:$U$15,11,FALSE),0)+IFERROR(VLOOKUP(A58,'2013'!$C$3:$U$19,11,FALSE),0)+IFERROR(VLOOKUP(A58,'2012'!$C$3:$U$18,11,FALSE),0)+IFERROR(VLOOKUP(A58,'2011'!$C$3:$U$16,11,FALSE),0)+IFERROR(VLOOKUP(A58,'2010'!$C$3:$U$19,11,FALSE),0)+IFERROR(VLOOKUP(A58,'2009'!$C$3:$U$23,11,FALSE),0)</f>
        <v>1</v>
      </c>
      <c r="L58" s="56">
        <f>+IFERROR(VLOOKUP(A58,'2017'!$C$3:$U$28,12,FALSE),0)+IFERROR(VLOOKUP(A58,'2016'!$C$3:$U$25,12,FALSE),0)+IFERROR(VLOOKUP(A58,'2015'!$C$3:$U$23,12,FALSE),0)+IFERROR(VLOOKUP(A58,'2014'!$C$3:$U$15,12,FALSE),0)+IFERROR(VLOOKUP(A58,'2013'!$C$3:$U$19,12,FALSE),0)+IFERROR(VLOOKUP(A58,'2012'!$C$3:$U$18,12,FALSE),0)+IFERROR(VLOOKUP(A58,'2011'!$C$3:$U$16,12,FALSE),0)+IFERROR(VLOOKUP(A58,'2010'!$C$3:$U$19,12,FALSE),0)+IFERROR(VLOOKUP(A58,'2009'!$C$3:$U$23,12,FALSE),0)</f>
        <v>1</v>
      </c>
      <c r="M58" s="56">
        <f>+IFERROR(VLOOKUP(A58,'2017'!$C$3:$U$28,13,FALSE),0)+IFERROR(VLOOKUP(A58,'2016'!$C$3:$U$25,13,FALSE),0)+IFERROR(VLOOKUP(A58,'2015'!$C$3:$U$23,13,FALSE),0)+IFERROR(VLOOKUP(A58,'2014'!$C$3:$U$15,13,FALSE),0)+IFERROR(VLOOKUP(A58,'2013'!$C$3:$U$19,13,FALSE),0)+IFERROR(VLOOKUP(A58,'2012'!$C$3:$U$18,13,FALSE),0)+IFERROR(VLOOKUP(A58,'2011'!$C$3:$U$16,13,FALSE),0)+IFERROR(VLOOKUP(A58,'2010'!$C$3:$U$19,13,FALSE),0)+IFERROR(VLOOKUP(A58,'2009'!$C$3:$U$23,13,FALSE),0)</f>
        <v>0</v>
      </c>
      <c r="N58" s="40" t="str">
        <f t="shared" si="3"/>
        <v>N/A</v>
      </c>
      <c r="O58" s="56">
        <f>+IFERROR(VLOOKUP(A58,'2017'!$C$3:$U$28,15,FALSE),0)+IFERROR(VLOOKUP(A58,'2016'!$C$3:$U$25,15,FALSE),0)+IFERROR(VLOOKUP(A58,'2015'!$C$3:$U$23,15,FALSE),0)+IFERROR(VLOOKUP(A58,'2014'!$C$3:$U$15,15,FALSE),0)+IFERROR(VLOOKUP(A58,'2013'!$C$3:$U$19,15,FALSE),0)+IFERROR(VLOOKUP(A58,'2012'!$C$3:$U$18,15,FALSE),0)+IFERROR(VLOOKUP(A58,'2011'!$C$3:$U$16,15,FALSE),0)+IFERROR(VLOOKUP(A58,'2010'!$C$3:$U$19,15,FALSE),0)+IFERROR(VLOOKUP(A58,'2009'!$C$3:$U$23,15,FALSE),0)</f>
        <v>0</v>
      </c>
      <c r="P58" s="41">
        <f t="shared" si="0"/>
        <v>0.36363636363636365</v>
      </c>
      <c r="Q58" s="41">
        <f t="shared" si="1"/>
        <v>0.6</v>
      </c>
      <c r="R58" s="41">
        <f t="shared" si="2"/>
        <v>0.3</v>
      </c>
    </row>
    <row r="59" spans="1:18" x14ac:dyDescent="0.25">
      <c r="A59" s="11" t="s">
        <v>288</v>
      </c>
      <c r="B59" s="56">
        <f>+IFERROR(VLOOKUP(A59,'2017'!$C$3:$U$28,2,FALSE),0)+IFERROR(VLOOKUP(A59,'2016'!$C$3:$U$25,2,FALSE),0)+IFERROR(VLOOKUP(A59,'2015'!$C$3:$U$23,2,FALSE),0)+IFERROR(VLOOKUP(A59,'2014'!$C$3:$U$15,2,FALSE),0)+IFERROR(VLOOKUP(A59,'2013'!$C$3:$U$19,2,FALSE),0)+IFERROR(VLOOKUP(A59,'2012'!$C$3:$U$18,2,FALSE),0)+IFERROR(VLOOKUP(A59,'2011'!$C$3:$U$16,2,FALSE),0)+IFERROR(VLOOKUP(A59,'2010'!$C$3:$U$19,2,FALSE),0)+IFERROR(VLOOKUP(A59,'2009'!$C$3:$U$23,2,FALSE),0)</f>
        <v>5</v>
      </c>
      <c r="C59" s="56">
        <f>+IFERROR(VLOOKUP(A59,'2017'!$C$3:$U$28,3,FALSE),0)+IFERROR(VLOOKUP(A59,'2016'!$C$3:$U$25,3,FALSE),0)+IFERROR(VLOOKUP(A59,'2015'!$C$3:$U$23,3,FALSE),0)+IFERROR(VLOOKUP(A59,'2014'!$C$3:$U$15,3,FALSE),0)+IFERROR(VLOOKUP(A59,'2013'!$C$3:$U$19,3,FALSE),0)+IFERROR(VLOOKUP(A59,'2012'!$C$3:$U$18,3,FALSE),0)+IFERROR(VLOOKUP(A59,'2011'!$C$3:$U$16,3,FALSE),0)+IFERROR(VLOOKUP(A59,'2010'!$C$3:$U$19,3,FALSE),0)+IFERROR(VLOOKUP(A59,'2009'!$C$3:$U$23,3,FALSE),0)</f>
        <v>1</v>
      </c>
      <c r="D59" s="56">
        <f>+IFERROR(VLOOKUP(A59,'2017'!$C$3:$U$28,4,FALSE),0)+IFERROR(VLOOKUP(A59,'2016'!$C$3:$U$25,4,FALSE),0)+IFERROR(VLOOKUP(A59,'2015'!$C$3:$U$23,4,FALSE),0)+IFERROR(VLOOKUP(A59,'2014'!$C$3:$U$15,4,FALSE),0)+IFERROR(VLOOKUP(A59,'2013'!$C$3:$U$19,4,FALSE),0)+IFERROR(VLOOKUP(A59,'2012'!$C$3:$U$18,4,FALSE),0)+IFERROR(VLOOKUP(A59,'2011'!$C$3:$U$16,4,FALSE),0)+IFERROR(VLOOKUP(A59,'2010'!$C$3:$U$19,4,FALSE),0)+IFERROR(VLOOKUP(A59,'2009'!$C$3:$U$23,4,FALSE),0)</f>
        <v>1</v>
      </c>
      <c r="E59" s="56">
        <f>+IFERROR(VLOOKUP(A59,'2017'!$C$3:$U$28,5,FALSE),0)+IFERROR(VLOOKUP(A59,'2016'!$C$3:$U$25,5,FALSE),0)+IFERROR(VLOOKUP(A59,'2015'!$C$3:$U$23,5,FALSE),0)+IFERROR(VLOOKUP(A59,'2014'!$C$3:$U$15,5,FALSE),0)+IFERROR(VLOOKUP(A59,'2013'!$C$3:$U$19,5,FALSE),0)+IFERROR(VLOOKUP(A59,'2012'!$C$3:$U$18,5,FALSE),0)+IFERROR(VLOOKUP(A59,'2011'!$C$3:$U$16,5,FALSE),0)+IFERROR(VLOOKUP(A59,'2010'!$C$3:$U$19,5,FALSE),0)+IFERROR(VLOOKUP(A59,'2009'!$C$3:$U$23,5,FALSE),0)</f>
        <v>1</v>
      </c>
      <c r="F59" s="56">
        <f>+IFERROR(VLOOKUP(A59,'2017'!$C$3:$U$28,6,FALSE),0)+IFERROR(VLOOKUP(A59,'2016'!$C$3:$U$25,6,FALSE),0)+IFERROR(VLOOKUP(A59,'2015'!$C$3:$U$23,6,FALSE),0)+IFERROR(VLOOKUP(A59,'2014'!$C$3:$U$15,6,FALSE),0)+IFERROR(VLOOKUP(A59,'2013'!$C$3:$U$19,6,FALSE),0)+IFERROR(VLOOKUP(A59,'2012'!$C$3:$U$18,6,FALSE),0)+IFERROR(VLOOKUP(A59,'2011'!$C$3:$U$16,6,FALSE),0)+IFERROR(VLOOKUP(A59,'2010'!$C$3:$U$19,6,FALSE),0)+IFERROR(VLOOKUP(A59,'2009'!$C$3:$U$23,6,FALSE),0)</f>
        <v>0</v>
      </c>
      <c r="G59" s="56">
        <f>+IFERROR(VLOOKUP(A59,'2017'!$C$3:$U$28,7,FALSE),0)+IFERROR(VLOOKUP(A59,'2016'!$C$3:$U$25,7,FALSE),0)+IFERROR(VLOOKUP(A59,'2015'!$C$3:$U$23,7,FALSE),0)+IFERROR(VLOOKUP(A59,'2014'!$C$3:$U$15,7,FALSE),0)+IFERROR(VLOOKUP(A59,'2013'!$C$3:$U$19,7,FALSE),0)+IFERROR(VLOOKUP(A59,'2012'!$C$3:$U$18,7,FALSE),0)+IFERROR(VLOOKUP(A59,'2011'!$C$3:$U$16,7,FALSE),0)+IFERROR(VLOOKUP(A59,'2010'!$C$3:$U$19,7,FALSE),0)+IFERROR(VLOOKUP(A59,'2009'!$C$3:$U$23,7,FALSE),0)</f>
        <v>0</v>
      </c>
      <c r="H59" s="56">
        <f>+IFERROR(VLOOKUP(A59,'2017'!$C$3:$U$28,8,FALSE),0)+IFERROR(VLOOKUP(A59,'2016'!$C$3:$U$25,8,FALSE),0)+IFERROR(VLOOKUP(A59,'2015'!$C$3:$U$23,8,FALSE),0)+IFERROR(VLOOKUP(A59,'2014'!$C$3:$U$15,8,FALSE),0)+IFERROR(VLOOKUP(A59,'2013'!$C$3:$U$19,8,FALSE),0)+IFERROR(VLOOKUP(A59,'2012'!$C$3:$U$18,8,FALSE),0)+IFERROR(VLOOKUP(A59,'2011'!$C$3:$U$16,8,FALSE),0)+IFERROR(VLOOKUP(A59,'2010'!$C$3:$U$19,8,FALSE),0)+IFERROR(VLOOKUP(A59,'2009'!$C$3:$U$23,8,FALSE),0)</f>
        <v>0</v>
      </c>
      <c r="I59" s="56">
        <f>+IFERROR(VLOOKUP(A59,'2017'!$C$3:$U$28,9,FALSE),0)+IFERROR(VLOOKUP(A59,'2016'!$C$3:$U$25,9,FALSE),0)+IFERROR(VLOOKUP(A59,'2015'!$C$3:$U$23,9,FALSE),0)+IFERROR(VLOOKUP(A59,'2014'!$C$3:$U$15,9,FALSE),0)+IFERROR(VLOOKUP(A59,'2013'!$C$3:$U$19,9,FALSE),0)+IFERROR(VLOOKUP(A59,'2012'!$C$3:$U$18,9,FALSE),0)+IFERROR(VLOOKUP(A59,'2011'!$C$3:$U$16,9,FALSE),0)+IFERROR(VLOOKUP(A59,'2010'!$C$3:$U$19,9,FALSE),0)+IFERROR(VLOOKUP(A59,'2009'!$C$3:$U$23,9,FALSE),0)</f>
        <v>0</v>
      </c>
      <c r="J59" s="56">
        <f>+IFERROR(VLOOKUP(A59,'2017'!$C$3:$U$28,10,FALSE),0)+IFERROR(VLOOKUP(A59,'2016'!$C$3:$U$25,10,FALSE),0)+IFERROR(VLOOKUP(A59,'2015'!$C$3:$U$23,10,FALSE),0)+IFERROR(VLOOKUP(A59,'2014'!$C$3:$U$15,10,FALSE),0)+IFERROR(VLOOKUP(A59,'2013'!$C$3:$U$19,10,FALSE),0)+IFERROR(VLOOKUP(A59,'2012'!$C$3:$U$18,10,FALSE),0)+IFERROR(VLOOKUP(A59,'2011'!$C$3:$U$16,10,FALSE),0)+IFERROR(VLOOKUP(A59,'2010'!$C$3:$U$19,10,FALSE),0)+IFERROR(VLOOKUP(A59,'2009'!$C$3:$U$23,10,FALSE),0)</f>
        <v>0</v>
      </c>
      <c r="K59" s="56">
        <f>+IFERROR(VLOOKUP(A59,'2017'!$C$3:$U$28,11,FALSE),0)+IFERROR(VLOOKUP(A59,'2016'!$C$3:$U$25,11,FALSE),0)+IFERROR(VLOOKUP(A59,'2015'!$C$3:$U$23,11,FALSE),0)+IFERROR(VLOOKUP(A59,'2014'!$C$3:$U$15,11,FALSE),0)+IFERROR(VLOOKUP(A59,'2013'!$C$3:$U$19,11,FALSE),0)+IFERROR(VLOOKUP(A59,'2012'!$C$3:$U$18,11,FALSE),0)+IFERROR(VLOOKUP(A59,'2011'!$C$3:$U$16,11,FALSE),0)+IFERROR(VLOOKUP(A59,'2010'!$C$3:$U$19,11,FALSE),0)+IFERROR(VLOOKUP(A59,'2009'!$C$3:$U$23,11,FALSE),0)</f>
        <v>1</v>
      </c>
      <c r="L59" s="56">
        <f>+IFERROR(VLOOKUP(A59,'2017'!$C$3:$U$28,12,FALSE),0)+IFERROR(VLOOKUP(A59,'2016'!$C$3:$U$25,12,FALSE),0)+IFERROR(VLOOKUP(A59,'2015'!$C$3:$U$23,12,FALSE),0)+IFERROR(VLOOKUP(A59,'2014'!$C$3:$U$15,12,FALSE),0)+IFERROR(VLOOKUP(A59,'2013'!$C$3:$U$19,12,FALSE),0)+IFERROR(VLOOKUP(A59,'2012'!$C$3:$U$18,12,FALSE),0)+IFERROR(VLOOKUP(A59,'2011'!$C$3:$U$16,12,FALSE),0)+IFERROR(VLOOKUP(A59,'2010'!$C$3:$U$19,12,FALSE),0)+IFERROR(VLOOKUP(A59,'2009'!$C$3:$U$23,12,FALSE),0)</f>
        <v>3</v>
      </c>
      <c r="M59" s="56">
        <f>+IFERROR(VLOOKUP(A59,'2017'!$C$3:$U$28,13,FALSE),0)+IFERROR(VLOOKUP(A59,'2016'!$C$3:$U$25,13,FALSE),0)+IFERROR(VLOOKUP(A59,'2015'!$C$3:$U$23,13,FALSE),0)+IFERROR(VLOOKUP(A59,'2014'!$C$3:$U$15,13,FALSE),0)+IFERROR(VLOOKUP(A59,'2013'!$C$3:$U$19,13,FALSE),0)+IFERROR(VLOOKUP(A59,'2012'!$C$3:$U$18,13,FALSE),0)+IFERROR(VLOOKUP(A59,'2011'!$C$3:$U$16,13,FALSE),0)+IFERROR(VLOOKUP(A59,'2010'!$C$3:$U$19,13,FALSE),0)+IFERROR(VLOOKUP(A59,'2009'!$C$3:$U$23,13,FALSE),0)</f>
        <v>0</v>
      </c>
      <c r="N59" s="40" t="str">
        <f t="shared" si="3"/>
        <v>N/A</v>
      </c>
      <c r="O59" s="56">
        <f>+IFERROR(VLOOKUP(A59,'2017'!$C$3:$U$28,15,FALSE),0)+IFERROR(VLOOKUP(A59,'2016'!$C$3:$U$25,15,FALSE),0)+IFERROR(VLOOKUP(A59,'2015'!$C$3:$U$23,15,FALSE),0)+IFERROR(VLOOKUP(A59,'2014'!$C$3:$U$15,15,FALSE),0)+IFERROR(VLOOKUP(A59,'2013'!$C$3:$U$19,15,FALSE),0)+IFERROR(VLOOKUP(A59,'2012'!$C$3:$U$18,15,FALSE),0)+IFERROR(VLOOKUP(A59,'2011'!$C$3:$U$16,15,FALSE),0)+IFERROR(VLOOKUP(A59,'2010'!$C$3:$U$19,15,FALSE),0)+IFERROR(VLOOKUP(A59,'2009'!$C$3:$U$23,15,FALSE),0)</f>
        <v>0</v>
      </c>
      <c r="P59" s="41">
        <f t="shared" si="0"/>
        <v>0.2</v>
      </c>
      <c r="Q59" s="41">
        <f t="shared" si="1"/>
        <v>0.4</v>
      </c>
      <c r="R59" s="41">
        <f t="shared" si="2"/>
        <v>0.2</v>
      </c>
    </row>
    <row r="60" spans="1:18" x14ac:dyDescent="0.25">
      <c r="A60" s="11" t="s">
        <v>300</v>
      </c>
      <c r="B60" s="56">
        <f>+IFERROR(VLOOKUP(A60,'2017'!$C$3:$U$28,2,FALSE),0)+IFERROR(VLOOKUP(A60,'2016'!$C$3:$U$25,2,FALSE),0)+IFERROR(VLOOKUP(A60,'2015'!$C$3:$U$23,2,FALSE),0)+IFERROR(VLOOKUP(A60,'2014'!$C$3:$U$15,2,FALSE),0)+IFERROR(VLOOKUP(A60,'2013'!$C$3:$U$19,2,FALSE),0)+IFERROR(VLOOKUP(A60,'2012'!$C$3:$U$18,2,FALSE),0)+IFERROR(VLOOKUP(A60,'2011'!$C$3:$U$16,2,FALSE),0)+IFERROR(VLOOKUP(A60,'2010'!$C$3:$U$19,2,FALSE),0)+IFERROR(VLOOKUP(A60,'2009'!$C$3:$U$23,2,FALSE),0)</f>
        <v>2</v>
      </c>
      <c r="C60" s="56">
        <f>+IFERROR(VLOOKUP(A60,'2017'!$C$3:$U$28,3,FALSE),0)+IFERROR(VLOOKUP(A60,'2016'!$C$3:$U$25,3,FALSE),0)+IFERROR(VLOOKUP(A60,'2015'!$C$3:$U$23,3,FALSE),0)+IFERROR(VLOOKUP(A60,'2014'!$C$3:$U$15,3,FALSE),0)+IFERROR(VLOOKUP(A60,'2013'!$C$3:$U$19,3,FALSE),0)+IFERROR(VLOOKUP(A60,'2012'!$C$3:$U$18,3,FALSE),0)+IFERROR(VLOOKUP(A60,'2011'!$C$3:$U$16,3,FALSE),0)+IFERROR(VLOOKUP(A60,'2010'!$C$3:$U$19,3,FALSE),0)+IFERROR(VLOOKUP(A60,'2009'!$C$3:$U$23,3,FALSE),0)</f>
        <v>0</v>
      </c>
      <c r="D60" s="56">
        <f>+IFERROR(VLOOKUP(A60,'2017'!$C$3:$U$28,4,FALSE),0)+IFERROR(VLOOKUP(A60,'2016'!$C$3:$U$25,4,FALSE),0)+IFERROR(VLOOKUP(A60,'2015'!$C$3:$U$23,4,FALSE),0)+IFERROR(VLOOKUP(A60,'2014'!$C$3:$U$15,4,FALSE),0)+IFERROR(VLOOKUP(A60,'2013'!$C$3:$U$19,4,FALSE),0)+IFERROR(VLOOKUP(A60,'2012'!$C$3:$U$18,4,FALSE),0)+IFERROR(VLOOKUP(A60,'2011'!$C$3:$U$16,4,FALSE),0)+IFERROR(VLOOKUP(A60,'2010'!$C$3:$U$19,4,FALSE),0)+IFERROR(VLOOKUP(A60,'2009'!$C$3:$U$23,4,FALSE),0)</f>
        <v>0</v>
      </c>
      <c r="E60" s="56">
        <f>+IFERROR(VLOOKUP(A60,'2017'!$C$3:$U$28,5,FALSE),0)+IFERROR(VLOOKUP(A60,'2016'!$C$3:$U$25,5,FALSE),0)+IFERROR(VLOOKUP(A60,'2015'!$C$3:$U$23,5,FALSE),0)+IFERROR(VLOOKUP(A60,'2014'!$C$3:$U$15,5,FALSE),0)+IFERROR(VLOOKUP(A60,'2013'!$C$3:$U$19,5,FALSE),0)+IFERROR(VLOOKUP(A60,'2012'!$C$3:$U$18,5,FALSE),0)+IFERROR(VLOOKUP(A60,'2011'!$C$3:$U$16,5,FALSE),0)+IFERROR(VLOOKUP(A60,'2010'!$C$3:$U$19,5,FALSE),0)+IFERROR(VLOOKUP(A60,'2009'!$C$3:$U$23,5,FALSE),0)</f>
        <v>0</v>
      </c>
      <c r="F60" s="56">
        <f>+IFERROR(VLOOKUP(A60,'2017'!$C$3:$U$28,6,FALSE),0)+IFERROR(VLOOKUP(A60,'2016'!$C$3:$U$25,6,FALSE),0)+IFERROR(VLOOKUP(A60,'2015'!$C$3:$U$23,6,FALSE),0)+IFERROR(VLOOKUP(A60,'2014'!$C$3:$U$15,6,FALSE),0)+IFERROR(VLOOKUP(A60,'2013'!$C$3:$U$19,6,FALSE),0)+IFERROR(VLOOKUP(A60,'2012'!$C$3:$U$18,6,FALSE),0)+IFERROR(VLOOKUP(A60,'2011'!$C$3:$U$16,6,FALSE),0)+IFERROR(VLOOKUP(A60,'2010'!$C$3:$U$19,6,FALSE),0)+IFERROR(VLOOKUP(A60,'2009'!$C$3:$U$23,6,FALSE),0)</f>
        <v>0</v>
      </c>
      <c r="G60" s="56">
        <f>+IFERROR(VLOOKUP(A60,'2017'!$C$3:$U$28,7,FALSE),0)+IFERROR(VLOOKUP(A60,'2016'!$C$3:$U$25,7,FALSE),0)+IFERROR(VLOOKUP(A60,'2015'!$C$3:$U$23,7,FALSE),0)+IFERROR(VLOOKUP(A60,'2014'!$C$3:$U$15,7,FALSE),0)+IFERROR(VLOOKUP(A60,'2013'!$C$3:$U$19,7,FALSE),0)+IFERROR(VLOOKUP(A60,'2012'!$C$3:$U$18,7,FALSE),0)+IFERROR(VLOOKUP(A60,'2011'!$C$3:$U$16,7,FALSE),0)+IFERROR(VLOOKUP(A60,'2010'!$C$3:$U$19,7,FALSE),0)+IFERROR(VLOOKUP(A60,'2009'!$C$3:$U$23,7,FALSE),0)</f>
        <v>0</v>
      </c>
      <c r="H60" s="56">
        <f>+IFERROR(VLOOKUP(A60,'2017'!$C$3:$U$28,8,FALSE),0)+IFERROR(VLOOKUP(A60,'2016'!$C$3:$U$25,8,FALSE),0)+IFERROR(VLOOKUP(A60,'2015'!$C$3:$U$23,8,FALSE),0)+IFERROR(VLOOKUP(A60,'2014'!$C$3:$U$15,8,FALSE),0)+IFERROR(VLOOKUP(A60,'2013'!$C$3:$U$19,8,FALSE),0)+IFERROR(VLOOKUP(A60,'2012'!$C$3:$U$18,8,FALSE),0)+IFERROR(VLOOKUP(A60,'2011'!$C$3:$U$16,8,FALSE),0)+IFERROR(VLOOKUP(A60,'2010'!$C$3:$U$19,8,FALSE),0)+IFERROR(VLOOKUP(A60,'2009'!$C$3:$U$23,8,FALSE),0)</f>
        <v>0</v>
      </c>
      <c r="I60" s="56">
        <f>+IFERROR(VLOOKUP(A60,'2017'!$C$3:$U$28,9,FALSE),0)+IFERROR(VLOOKUP(A60,'2016'!$C$3:$U$25,9,FALSE),0)+IFERROR(VLOOKUP(A60,'2015'!$C$3:$U$23,9,FALSE),0)+IFERROR(VLOOKUP(A60,'2014'!$C$3:$U$15,9,FALSE),0)+IFERROR(VLOOKUP(A60,'2013'!$C$3:$U$19,9,FALSE),0)+IFERROR(VLOOKUP(A60,'2012'!$C$3:$U$18,9,FALSE),0)+IFERROR(VLOOKUP(A60,'2011'!$C$3:$U$16,9,FALSE),0)+IFERROR(VLOOKUP(A60,'2010'!$C$3:$U$19,9,FALSE),0)+IFERROR(VLOOKUP(A60,'2009'!$C$3:$U$23,9,FALSE),0)</f>
        <v>1</v>
      </c>
      <c r="J60" s="56">
        <f>+IFERROR(VLOOKUP(A60,'2017'!$C$3:$U$28,10,FALSE),0)+IFERROR(VLOOKUP(A60,'2016'!$C$3:$U$25,10,FALSE),0)+IFERROR(VLOOKUP(A60,'2015'!$C$3:$U$23,10,FALSE),0)+IFERROR(VLOOKUP(A60,'2014'!$C$3:$U$15,10,FALSE),0)+IFERROR(VLOOKUP(A60,'2013'!$C$3:$U$19,10,FALSE),0)+IFERROR(VLOOKUP(A60,'2012'!$C$3:$U$18,10,FALSE),0)+IFERROR(VLOOKUP(A60,'2011'!$C$3:$U$16,10,FALSE),0)+IFERROR(VLOOKUP(A60,'2010'!$C$3:$U$19,10,FALSE),0)+IFERROR(VLOOKUP(A60,'2009'!$C$3:$U$23,10,FALSE),0)</f>
        <v>0</v>
      </c>
      <c r="K60" s="56">
        <f>+IFERROR(VLOOKUP(A60,'2017'!$C$3:$U$28,11,FALSE),0)+IFERROR(VLOOKUP(A60,'2016'!$C$3:$U$25,11,FALSE),0)+IFERROR(VLOOKUP(A60,'2015'!$C$3:$U$23,11,FALSE),0)+IFERROR(VLOOKUP(A60,'2014'!$C$3:$U$15,11,FALSE),0)+IFERROR(VLOOKUP(A60,'2013'!$C$3:$U$19,11,FALSE),0)+IFERROR(VLOOKUP(A60,'2012'!$C$3:$U$18,11,FALSE),0)+IFERROR(VLOOKUP(A60,'2011'!$C$3:$U$16,11,FALSE),0)+IFERROR(VLOOKUP(A60,'2010'!$C$3:$U$19,11,FALSE),0)+IFERROR(VLOOKUP(A60,'2009'!$C$3:$U$23,11,FALSE),0)</f>
        <v>0</v>
      </c>
      <c r="L60" s="56">
        <f>+IFERROR(VLOOKUP(A60,'2017'!$C$3:$U$28,12,FALSE),0)+IFERROR(VLOOKUP(A60,'2016'!$C$3:$U$25,12,FALSE),0)+IFERROR(VLOOKUP(A60,'2015'!$C$3:$U$23,12,FALSE),0)+IFERROR(VLOOKUP(A60,'2014'!$C$3:$U$15,12,FALSE),0)+IFERROR(VLOOKUP(A60,'2013'!$C$3:$U$19,12,FALSE),0)+IFERROR(VLOOKUP(A60,'2012'!$C$3:$U$18,12,FALSE),0)+IFERROR(VLOOKUP(A60,'2011'!$C$3:$U$16,12,FALSE),0)+IFERROR(VLOOKUP(A60,'2010'!$C$3:$U$19,12,FALSE),0)+IFERROR(VLOOKUP(A60,'2009'!$C$3:$U$23,12,FALSE),0)</f>
        <v>1</v>
      </c>
      <c r="M60" s="56">
        <f>+IFERROR(VLOOKUP(A60,'2017'!$C$3:$U$28,13,FALSE),0)+IFERROR(VLOOKUP(A60,'2016'!$C$3:$U$25,13,FALSE),0)+IFERROR(VLOOKUP(A60,'2015'!$C$3:$U$23,13,FALSE),0)+IFERROR(VLOOKUP(A60,'2014'!$C$3:$U$15,13,FALSE),0)+IFERROR(VLOOKUP(A60,'2013'!$C$3:$U$19,13,FALSE),0)+IFERROR(VLOOKUP(A60,'2012'!$C$3:$U$18,13,FALSE),0)+IFERROR(VLOOKUP(A60,'2011'!$C$3:$U$16,13,FALSE),0)+IFERROR(VLOOKUP(A60,'2010'!$C$3:$U$19,13,FALSE),0)+IFERROR(VLOOKUP(A60,'2009'!$C$3:$U$23,13,FALSE),0)</f>
        <v>0</v>
      </c>
      <c r="N60" s="40" t="str">
        <f t="shared" si="3"/>
        <v>N/A</v>
      </c>
      <c r="O60" s="56">
        <f>+IFERROR(VLOOKUP(A60,'2017'!$C$3:$U$28,15,FALSE),0)+IFERROR(VLOOKUP(A60,'2016'!$C$3:$U$25,15,FALSE),0)+IFERROR(VLOOKUP(A60,'2015'!$C$3:$U$23,15,FALSE),0)+IFERROR(VLOOKUP(A60,'2014'!$C$3:$U$15,15,FALSE),0)+IFERROR(VLOOKUP(A60,'2013'!$C$3:$U$19,15,FALSE),0)+IFERROR(VLOOKUP(A60,'2012'!$C$3:$U$18,15,FALSE),0)+IFERROR(VLOOKUP(A60,'2011'!$C$3:$U$16,15,FALSE),0)+IFERROR(VLOOKUP(A60,'2010'!$C$3:$U$19,15,FALSE),0)+IFERROR(VLOOKUP(A60,'2009'!$C$3:$U$23,15,FALSE),0)</f>
        <v>0</v>
      </c>
      <c r="P60" s="41">
        <f t="shared" si="0"/>
        <v>0</v>
      </c>
      <c r="Q60" s="41">
        <f t="shared" si="1"/>
        <v>0</v>
      </c>
      <c r="R60" s="41">
        <f t="shared" si="2"/>
        <v>0</v>
      </c>
    </row>
    <row r="61" spans="1:18" x14ac:dyDescent="0.25">
      <c r="A61" s="11" t="s">
        <v>310</v>
      </c>
      <c r="B61" s="56">
        <f>+IFERROR(VLOOKUP(A61,'2017'!$C$3:$U$28,2,FALSE),0)+IFERROR(VLOOKUP(A61,'2016'!$C$3:$U$25,2,FALSE),0)+IFERROR(VLOOKUP(A61,'2015'!$C$3:$U$23,2,FALSE),0)+IFERROR(VLOOKUP(A61,'2014'!$C$3:$U$15,2,FALSE),0)+IFERROR(VLOOKUP(A61,'2013'!$C$3:$U$19,2,FALSE),0)+IFERROR(VLOOKUP(A61,'2012'!$C$3:$U$18,2,FALSE),0)+IFERROR(VLOOKUP(A61,'2011'!$C$3:$U$16,2,FALSE),0)+IFERROR(VLOOKUP(A61,'2010'!$C$3:$U$19,2,FALSE),0)+IFERROR(VLOOKUP(A61,'2009'!$C$3:$U$23,2,FALSE),0)</f>
        <v>80</v>
      </c>
      <c r="C61" s="56">
        <f>+IFERROR(VLOOKUP(A61,'2017'!$C$3:$U$28,3,FALSE),0)+IFERROR(VLOOKUP(A61,'2016'!$C$3:$U$25,3,FALSE),0)+IFERROR(VLOOKUP(A61,'2015'!$C$3:$U$23,3,FALSE),0)+IFERROR(VLOOKUP(A61,'2014'!$C$3:$U$15,3,FALSE),0)+IFERROR(VLOOKUP(A61,'2013'!$C$3:$U$19,3,FALSE),0)+IFERROR(VLOOKUP(A61,'2012'!$C$3:$U$18,3,FALSE),0)+IFERROR(VLOOKUP(A61,'2011'!$C$3:$U$16,3,FALSE),0)+IFERROR(VLOOKUP(A61,'2010'!$C$3:$U$19,3,FALSE),0)+IFERROR(VLOOKUP(A61,'2009'!$C$3:$U$23,3,FALSE),0)</f>
        <v>27</v>
      </c>
      <c r="D61" s="56">
        <f>+IFERROR(VLOOKUP(A61,'2017'!$C$3:$U$28,4,FALSE),0)+IFERROR(VLOOKUP(A61,'2016'!$C$3:$U$25,4,FALSE),0)+IFERROR(VLOOKUP(A61,'2015'!$C$3:$U$23,4,FALSE),0)+IFERROR(VLOOKUP(A61,'2014'!$C$3:$U$15,4,FALSE),0)+IFERROR(VLOOKUP(A61,'2013'!$C$3:$U$19,4,FALSE),0)+IFERROR(VLOOKUP(A61,'2012'!$C$3:$U$18,4,FALSE),0)+IFERROR(VLOOKUP(A61,'2011'!$C$3:$U$16,4,FALSE),0)+IFERROR(VLOOKUP(A61,'2010'!$C$3:$U$19,4,FALSE),0)+IFERROR(VLOOKUP(A61,'2009'!$C$3:$U$23,4,FALSE),0)</f>
        <v>24</v>
      </c>
      <c r="E61" s="56">
        <f>+IFERROR(VLOOKUP(A61,'2017'!$C$3:$U$28,5,FALSE),0)+IFERROR(VLOOKUP(A61,'2016'!$C$3:$U$25,5,FALSE),0)+IFERROR(VLOOKUP(A61,'2015'!$C$3:$U$23,5,FALSE),0)+IFERROR(VLOOKUP(A61,'2014'!$C$3:$U$15,5,FALSE),0)+IFERROR(VLOOKUP(A61,'2013'!$C$3:$U$19,5,FALSE),0)+IFERROR(VLOOKUP(A61,'2012'!$C$3:$U$18,5,FALSE),0)+IFERROR(VLOOKUP(A61,'2011'!$C$3:$U$16,5,FALSE),0)+IFERROR(VLOOKUP(A61,'2010'!$C$3:$U$19,5,FALSE),0)+IFERROR(VLOOKUP(A61,'2009'!$C$3:$U$23,5,FALSE),0)</f>
        <v>18</v>
      </c>
      <c r="F61" s="56">
        <f>+IFERROR(VLOOKUP(A61,'2017'!$C$3:$U$28,6,FALSE),0)+IFERROR(VLOOKUP(A61,'2016'!$C$3:$U$25,6,FALSE),0)+IFERROR(VLOOKUP(A61,'2015'!$C$3:$U$23,6,FALSE),0)+IFERROR(VLOOKUP(A61,'2014'!$C$3:$U$15,6,FALSE),0)+IFERROR(VLOOKUP(A61,'2013'!$C$3:$U$19,6,FALSE),0)+IFERROR(VLOOKUP(A61,'2012'!$C$3:$U$18,6,FALSE),0)+IFERROR(VLOOKUP(A61,'2011'!$C$3:$U$16,6,FALSE),0)+IFERROR(VLOOKUP(A61,'2010'!$C$3:$U$19,6,FALSE),0)+IFERROR(VLOOKUP(A61,'2009'!$C$3:$U$23,6,FALSE),0)</f>
        <v>5</v>
      </c>
      <c r="G61" s="56">
        <f>+IFERROR(VLOOKUP(A61,'2017'!$C$3:$U$28,7,FALSE),0)+IFERROR(VLOOKUP(A61,'2016'!$C$3:$U$25,7,FALSE),0)+IFERROR(VLOOKUP(A61,'2015'!$C$3:$U$23,7,FALSE),0)+IFERROR(VLOOKUP(A61,'2014'!$C$3:$U$15,7,FALSE),0)+IFERROR(VLOOKUP(A61,'2013'!$C$3:$U$19,7,FALSE),0)+IFERROR(VLOOKUP(A61,'2012'!$C$3:$U$18,7,FALSE),0)+IFERROR(VLOOKUP(A61,'2011'!$C$3:$U$16,7,FALSE),0)+IFERROR(VLOOKUP(A61,'2010'!$C$3:$U$19,7,FALSE),0)+IFERROR(VLOOKUP(A61,'2009'!$C$3:$U$23,7,FALSE),0)</f>
        <v>0</v>
      </c>
      <c r="H61" s="56">
        <f>+IFERROR(VLOOKUP(A61,'2017'!$C$3:$U$28,8,FALSE),0)+IFERROR(VLOOKUP(A61,'2016'!$C$3:$U$25,8,FALSE),0)+IFERROR(VLOOKUP(A61,'2015'!$C$3:$U$23,8,FALSE),0)+IFERROR(VLOOKUP(A61,'2014'!$C$3:$U$15,8,FALSE),0)+IFERROR(VLOOKUP(A61,'2013'!$C$3:$U$19,8,FALSE),0)+IFERROR(VLOOKUP(A61,'2012'!$C$3:$U$18,8,FALSE),0)+IFERROR(VLOOKUP(A61,'2011'!$C$3:$U$16,8,FALSE),0)+IFERROR(VLOOKUP(A61,'2010'!$C$3:$U$19,8,FALSE),0)+IFERROR(VLOOKUP(A61,'2009'!$C$3:$U$23,8,FALSE),0)</f>
        <v>1</v>
      </c>
      <c r="I61" s="56">
        <f>+IFERROR(VLOOKUP(A61,'2017'!$C$3:$U$28,9,FALSE),0)+IFERROR(VLOOKUP(A61,'2016'!$C$3:$U$25,9,FALSE),0)+IFERROR(VLOOKUP(A61,'2015'!$C$3:$U$23,9,FALSE),0)+IFERROR(VLOOKUP(A61,'2014'!$C$3:$U$15,9,FALSE),0)+IFERROR(VLOOKUP(A61,'2013'!$C$3:$U$19,9,FALSE),0)+IFERROR(VLOOKUP(A61,'2012'!$C$3:$U$18,9,FALSE),0)+IFERROR(VLOOKUP(A61,'2011'!$C$3:$U$16,9,FALSE),0)+IFERROR(VLOOKUP(A61,'2010'!$C$3:$U$19,9,FALSE),0)+IFERROR(VLOOKUP(A61,'2009'!$C$3:$U$23,9,FALSE),0)</f>
        <v>19</v>
      </c>
      <c r="J61" s="56">
        <f>+IFERROR(VLOOKUP(A61,'2017'!$C$3:$U$28,10,FALSE),0)+IFERROR(VLOOKUP(A61,'2016'!$C$3:$U$25,10,FALSE),0)+IFERROR(VLOOKUP(A61,'2015'!$C$3:$U$23,10,FALSE),0)+IFERROR(VLOOKUP(A61,'2014'!$C$3:$U$15,10,FALSE),0)+IFERROR(VLOOKUP(A61,'2013'!$C$3:$U$19,10,FALSE),0)+IFERROR(VLOOKUP(A61,'2012'!$C$3:$U$18,10,FALSE),0)+IFERROR(VLOOKUP(A61,'2011'!$C$3:$U$16,10,FALSE),0)+IFERROR(VLOOKUP(A61,'2010'!$C$3:$U$19,10,FALSE),0)+IFERROR(VLOOKUP(A61,'2009'!$C$3:$U$23,10,FALSE),0)</f>
        <v>0</v>
      </c>
      <c r="K61" s="56">
        <f>+IFERROR(VLOOKUP(A61,'2017'!$C$3:$U$28,11,FALSE),0)+IFERROR(VLOOKUP(A61,'2016'!$C$3:$U$25,11,FALSE),0)+IFERROR(VLOOKUP(A61,'2015'!$C$3:$U$23,11,FALSE),0)+IFERROR(VLOOKUP(A61,'2014'!$C$3:$U$15,11,FALSE),0)+IFERROR(VLOOKUP(A61,'2013'!$C$3:$U$19,11,FALSE),0)+IFERROR(VLOOKUP(A61,'2012'!$C$3:$U$18,11,FALSE),0)+IFERROR(VLOOKUP(A61,'2011'!$C$3:$U$16,11,FALSE),0)+IFERROR(VLOOKUP(A61,'2010'!$C$3:$U$19,11,FALSE),0)+IFERROR(VLOOKUP(A61,'2009'!$C$3:$U$23,11,FALSE),0)</f>
        <v>20</v>
      </c>
      <c r="L61" s="56">
        <f>+IFERROR(VLOOKUP(A61,'2017'!$C$3:$U$28,12,FALSE),0)+IFERROR(VLOOKUP(A61,'2016'!$C$3:$U$25,12,FALSE),0)+IFERROR(VLOOKUP(A61,'2015'!$C$3:$U$23,12,FALSE),0)+IFERROR(VLOOKUP(A61,'2014'!$C$3:$U$15,12,FALSE),0)+IFERROR(VLOOKUP(A61,'2013'!$C$3:$U$19,12,FALSE),0)+IFERROR(VLOOKUP(A61,'2012'!$C$3:$U$18,12,FALSE),0)+IFERROR(VLOOKUP(A61,'2011'!$C$3:$U$16,12,FALSE),0)+IFERROR(VLOOKUP(A61,'2010'!$C$3:$U$19,12,FALSE),0)+IFERROR(VLOOKUP(A61,'2009'!$C$3:$U$23,12,FALSE),0)</f>
        <v>12</v>
      </c>
      <c r="M61" s="56">
        <f>+IFERROR(VLOOKUP(A61,'2017'!$C$3:$U$28,13,FALSE),0)+IFERROR(VLOOKUP(A61,'2016'!$C$3:$U$25,13,FALSE),0)+IFERROR(VLOOKUP(A61,'2015'!$C$3:$U$23,13,FALSE),0)+IFERROR(VLOOKUP(A61,'2014'!$C$3:$U$15,13,FALSE),0)+IFERROR(VLOOKUP(A61,'2013'!$C$3:$U$19,13,FALSE),0)+IFERROR(VLOOKUP(A61,'2012'!$C$3:$U$18,13,FALSE),0)+IFERROR(VLOOKUP(A61,'2011'!$C$3:$U$16,13,FALSE),0)+IFERROR(VLOOKUP(A61,'2010'!$C$3:$U$19,13,FALSE),0)+IFERROR(VLOOKUP(A61,'2009'!$C$3:$U$23,13,FALSE),0)</f>
        <v>5</v>
      </c>
      <c r="N61" s="40">
        <f t="shared" si="3"/>
        <v>2.4</v>
      </c>
      <c r="O61" s="56">
        <f>+IFERROR(VLOOKUP(A61,'2017'!$C$3:$U$28,15,FALSE),0)+IFERROR(VLOOKUP(A61,'2016'!$C$3:$U$25,15,FALSE),0)+IFERROR(VLOOKUP(A61,'2015'!$C$3:$U$23,15,FALSE),0)+IFERROR(VLOOKUP(A61,'2014'!$C$3:$U$15,15,FALSE),0)+IFERROR(VLOOKUP(A61,'2013'!$C$3:$U$19,15,FALSE),0)+IFERROR(VLOOKUP(A61,'2012'!$C$3:$U$18,15,FALSE),0)+IFERROR(VLOOKUP(A61,'2011'!$C$3:$U$16,15,FALSE),0)+IFERROR(VLOOKUP(A61,'2010'!$C$3:$U$19,15,FALSE),0)+IFERROR(VLOOKUP(A61,'2009'!$C$3:$U$23,15,FALSE),0)</f>
        <v>0.7142857142857143</v>
      </c>
      <c r="P61" s="41">
        <f t="shared" si="0"/>
        <v>0.30619469026548674</v>
      </c>
      <c r="Q61" s="41">
        <f t="shared" si="1"/>
        <v>0.65</v>
      </c>
      <c r="R61" s="41">
        <f t="shared" si="2"/>
        <v>0.3</v>
      </c>
    </row>
    <row r="62" spans="1:18" x14ac:dyDescent="0.25">
      <c r="A62" s="11" t="s">
        <v>259</v>
      </c>
      <c r="B62" s="56">
        <f>+IFERROR(VLOOKUP(A62,'2017'!$C$3:$U$28,2,FALSE),0)+IFERROR(VLOOKUP(A62,'2016'!$C$3:$U$25,2,FALSE),0)+IFERROR(VLOOKUP(A62,'2015'!$C$3:$U$23,2,FALSE),0)+IFERROR(VLOOKUP(A62,'2014'!$C$3:$U$15,2,FALSE),0)+IFERROR(VLOOKUP(A62,'2013'!$C$3:$U$19,2,FALSE),0)+IFERROR(VLOOKUP(A62,'2012'!$C$3:$U$18,2,FALSE),0)+IFERROR(VLOOKUP(A62,'2011'!$C$3:$U$16,2,FALSE),0)+IFERROR(VLOOKUP(A62,'2010'!$C$3:$U$19,2,FALSE),0)+IFERROR(VLOOKUP(A62,'2009'!$C$3:$U$23,2,FALSE),0)</f>
        <v>57</v>
      </c>
      <c r="C62" s="56">
        <f>+IFERROR(VLOOKUP(A62,'2017'!$C$3:$U$28,3,FALSE),0)+IFERROR(VLOOKUP(A62,'2016'!$C$3:$U$25,3,FALSE),0)+IFERROR(VLOOKUP(A62,'2015'!$C$3:$U$23,3,FALSE),0)+IFERROR(VLOOKUP(A62,'2014'!$C$3:$U$15,3,FALSE),0)+IFERROR(VLOOKUP(A62,'2013'!$C$3:$U$19,3,FALSE),0)+IFERROR(VLOOKUP(A62,'2012'!$C$3:$U$18,3,FALSE),0)+IFERROR(VLOOKUP(A62,'2011'!$C$3:$U$16,3,FALSE),0)+IFERROR(VLOOKUP(A62,'2010'!$C$3:$U$19,3,FALSE),0)+IFERROR(VLOOKUP(A62,'2009'!$C$3:$U$23,3,FALSE),0)</f>
        <v>15</v>
      </c>
      <c r="D62" s="56">
        <f>+IFERROR(VLOOKUP(A62,'2017'!$C$3:$U$28,4,FALSE),0)+IFERROR(VLOOKUP(A62,'2016'!$C$3:$U$25,4,FALSE),0)+IFERROR(VLOOKUP(A62,'2015'!$C$3:$U$23,4,FALSE),0)+IFERROR(VLOOKUP(A62,'2014'!$C$3:$U$15,4,FALSE),0)+IFERROR(VLOOKUP(A62,'2013'!$C$3:$U$19,4,FALSE),0)+IFERROR(VLOOKUP(A62,'2012'!$C$3:$U$18,4,FALSE),0)+IFERROR(VLOOKUP(A62,'2011'!$C$3:$U$16,4,FALSE),0)+IFERROR(VLOOKUP(A62,'2010'!$C$3:$U$19,4,FALSE),0)+IFERROR(VLOOKUP(A62,'2009'!$C$3:$U$23,4,FALSE),0)</f>
        <v>15</v>
      </c>
      <c r="E62" s="56">
        <f>+IFERROR(VLOOKUP(A62,'2017'!$C$3:$U$28,5,FALSE),0)+IFERROR(VLOOKUP(A62,'2016'!$C$3:$U$25,5,FALSE),0)+IFERROR(VLOOKUP(A62,'2015'!$C$3:$U$23,5,FALSE),0)+IFERROR(VLOOKUP(A62,'2014'!$C$3:$U$15,5,FALSE),0)+IFERROR(VLOOKUP(A62,'2013'!$C$3:$U$19,5,FALSE),0)+IFERROR(VLOOKUP(A62,'2012'!$C$3:$U$18,5,FALSE),0)+IFERROR(VLOOKUP(A62,'2011'!$C$3:$U$16,5,FALSE),0)+IFERROR(VLOOKUP(A62,'2010'!$C$3:$U$19,5,FALSE),0)+IFERROR(VLOOKUP(A62,'2009'!$C$3:$U$23,5,FALSE),0)</f>
        <v>15</v>
      </c>
      <c r="F62" s="56">
        <f>+IFERROR(VLOOKUP(A62,'2017'!$C$3:$U$28,6,FALSE),0)+IFERROR(VLOOKUP(A62,'2016'!$C$3:$U$25,6,FALSE),0)+IFERROR(VLOOKUP(A62,'2015'!$C$3:$U$23,6,FALSE),0)+IFERROR(VLOOKUP(A62,'2014'!$C$3:$U$15,6,FALSE),0)+IFERROR(VLOOKUP(A62,'2013'!$C$3:$U$19,6,FALSE),0)+IFERROR(VLOOKUP(A62,'2012'!$C$3:$U$18,6,FALSE),0)+IFERROR(VLOOKUP(A62,'2011'!$C$3:$U$16,6,FALSE),0)+IFERROR(VLOOKUP(A62,'2010'!$C$3:$U$19,6,FALSE),0)+IFERROR(VLOOKUP(A62,'2009'!$C$3:$U$23,6,FALSE),0)</f>
        <v>0</v>
      </c>
      <c r="G62" s="56">
        <f>+IFERROR(VLOOKUP(A62,'2017'!$C$3:$U$28,7,FALSE),0)+IFERROR(VLOOKUP(A62,'2016'!$C$3:$U$25,7,FALSE),0)+IFERROR(VLOOKUP(A62,'2015'!$C$3:$U$23,7,FALSE),0)+IFERROR(VLOOKUP(A62,'2014'!$C$3:$U$15,7,FALSE),0)+IFERROR(VLOOKUP(A62,'2013'!$C$3:$U$19,7,FALSE),0)+IFERROR(VLOOKUP(A62,'2012'!$C$3:$U$18,7,FALSE),0)+IFERROR(VLOOKUP(A62,'2011'!$C$3:$U$16,7,FALSE),0)+IFERROR(VLOOKUP(A62,'2010'!$C$3:$U$19,7,FALSE),0)+IFERROR(VLOOKUP(A62,'2009'!$C$3:$U$23,7,FALSE),0)</f>
        <v>0</v>
      </c>
      <c r="H62" s="56">
        <f>+IFERROR(VLOOKUP(A62,'2017'!$C$3:$U$28,8,FALSE),0)+IFERROR(VLOOKUP(A62,'2016'!$C$3:$U$25,8,FALSE),0)+IFERROR(VLOOKUP(A62,'2015'!$C$3:$U$23,8,FALSE),0)+IFERROR(VLOOKUP(A62,'2014'!$C$3:$U$15,8,FALSE),0)+IFERROR(VLOOKUP(A62,'2013'!$C$3:$U$19,8,FALSE),0)+IFERROR(VLOOKUP(A62,'2012'!$C$3:$U$18,8,FALSE),0)+IFERROR(VLOOKUP(A62,'2011'!$C$3:$U$16,8,FALSE),0)+IFERROR(VLOOKUP(A62,'2010'!$C$3:$U$19,8,FALSE),0)+IFERROR(VLOOKUP(A62,'2009'!$C$3:$U$23,8,FALSE),0)</f>
        <v>0</v>
      </c>
      <c r="I62" s="56">
        <f>+IFERROR(VLOOKUP(A62,'2017'!$C$3:$U$28,9,FALSE),0)+IFERROR(VLOOKUP(A62,'2016'!$C$3:$U$25,9,FALSE),0)+IFERROR(VLOOKUP(A62,'2015'!$C$3:$U$23,9,FALSE),0)+IFERROR(VLOOKUP(A62,'2014'!$C$3:$U$15,9,FALSE),0)+IFERROR(VLOOKUP(A62,'2013'!$C$3:$U$19,9,FALSE),0)+IFERROR(VLOOKUP(A62,'2012'!$C$3:$U$18,9,FALSE),0)+IFERROR(VLOOKUP(A62,'2011'!$C$3:$U$16,9,FALSE),0)+IFERROR(VLOOKUP(A62,'2010'!$C$3:$U$19,9,FALSE),0)+IFERROR(VLOOKUP(A62,'2009'!$C$3:$U$23,9,FALSE),0)</f>
        <v>6</v>
      </c>
      <c r="J62" s="56">
        <f>+IFERROR(VLOOKUP(A62,'2017'!$C$3:$U$28,10,FALSE),0)+IFERROR(VLOOKUP(A62,'2016'!$C$3:$U$25,10,FALSE),0)+IFERROR(VLOOKUP(A62,'2015'!$C$3:$U$23,10,FALSE),0)+IFERROR(VLOOKUP(A62,'2014'!$C$3:$U$15,10,FALSE),0)+IFERROR(VLOOKUP(A62,'2013'!$C$3:$U$19,10,FALSE),0)+IFERROR(VLOOKUP(A62,'2012'!$C$3:$U$18,10,FALSE),0)+IFERROR(VLOOKUP(A62,'2011'!$C$3:$U$16,10,FALSE),0)+IFERROR(VLOOKUP(A62,'2010'!$C$3:$U$19,10,FALSE),0)+IFERROR(VLOOKUP(A62,'2009'!$C$3:$U$23,10,FALSE),0)</f>
        <v>1</v>
      </c>
      <c r="K62" s="56">
        <f>+IFERROR(VLOOKUP(A62,'2017'!$C$3:$U$28,11,FALSE),0)+IFERROR(VLOOKUP(A62,'2016'!$C$3:$U$25,11,FALSE),0)+IFERROR(VLOOKUP(A62,'2015'!$C$3:$U$23,11,FALSE),0)+IFERROR(VLOOKUP(A62,'2014'!$C$3:$U$15,11,FALSE),0)+IFERROR(VLOOKUP(A62,'2013'!$C$3:$U$19,11,FALSE),0)+IFERROR(VLOOKUP(A62,'2012'!$C$3:$U$18,11,FALSE),0)+IFERROR(VLOOKUP(A62,'2011'!$C$3:$U$16,11,FALSE),0)+IFERROR(VLOOKUP(A62,'2010'!$C$3:$U$19,11,FALSE),0)+IFERROR(VLOOKUP(A62,'2009'!$C$3:$U$23,11,FALSE),0)</f>
        <v>11</v>
      </c>
      <c r="L62" s="56">
        <f>+IFERROR(VLOOKUP(A62,'2017'!$C$3:$U$28,12,FALSE),0)+IFERROR(VLOOKUP(A62,'2016'!$C$3:$U$25,12,FALSE),0)+IFERROR(VLOOKUP(A62,'2015'!$C$3:$U$23,12,FALSE),0)+IFERROR(VLOOKUP(A62,'2014'!$C$3:$U$15,12,FALSE),0)+IFERROR(VLOOKUP(A62,'2013'!$C$3:$U$19,12,FALSE),0)+IFERROR(VLOOKUP(A62,'2012'!$C$3:$U$18,12,FALSE),0)+IFERROR(VLOOKUP(A62,'2011'!$C$3:$U$16,12,FALSE),0)+IFERROR(VLOOKUP(A62,'2010'!$C$3:$U$19,12,FALSE),0)+IFERROR(VLOOKUP(A62,'2009'!$C$3:$U$23,12,FALSE),0)</f>
        <v>17</v>
      </c>
      <c r="M62" s="56">
        <f>+IFERROR(VLOOKUP(A62,'2017'!$C$3:$U$28,13,FALSE),0)+IFERROR(VLOOKUP(A62,'2016'!$C$3:$U$25,13,FALSE),0)+IFERROR(VLOOKUP(A62,'2015'!$C$3:$U$23,13,FALSE),0)+IFERROR(VLOOKUP(A62,'2014'!$C$3:$U$15,13,FALSE),0)+IFERROR(VLOOKUP(A62,'2013'!$C$3:$U$19,13,FALSE),0)+IFERROR(VLOOKUP(A62,'2012'!$C$3:$U$18,13,FALSE),0)+IFERROR(VLOOKUP(A62,'2011'!$C$3:$U$16,13,FALSE),0)+IFERROR(VLOOKUP(A62,'2010'!$C$3:$U$19,13,FALSE),0)+IFERROR(VLOOKUP(A62,'2009'!$C$3:$U$23,13,FALSE),0)</f>
        <v>1</v>
      </c>
      <c r="N62" s="40">
        <f t="shared" si="3"/>
        <v>17</v>
      </c>
      <c r="O62" s="56">
        <f>+IFERROR(VLOOKUP(A62,'2017'!$C$3:$U$28,15,FALSE),0)+IFERROR(VLOOKUP(A62,'2016'!$C$3:$U$25,15,FALSE),0)+IFERROR(VLOOKUP(A62,'2015'!$C$3:$U$23,15,FALSE),0)+IFERROR(VLOOKUP(A62,'2014'!$C$3:$U$15,15,FALSE),0)+IFERROR(VLOOKUP(A62,'2013'!$C$3:$U$19,15,FALSE),0)+IFERROR(VLOOKUP(A62,'2012'!$C$3:$U$18,15,FALSE),0)+IFERROR(VLOOKUP(A62,'2011'!$C$3:$U$16,15,FALSE),0)+IFERROR(VLOOKUP(A62,'2010'!$C$3:$U$19,15,FALSE),0)+IFERROR(VLOOKUP(A62,'2009'!$C$3:$U$23,15,FALSE),0)</f>
        <v>1</v>
      </c>
      <c r="P62" s="41">
        <f t="shared" si="0"/>
        <v>0.28813559322033899</v>
      </c>
      <c r="Q62" s="41">
        <f t="shared" si="1"/>
        <v>0.52631578947368418</v>
      </c>
      <c r="R62" s="41">
        <f t="shared" si="2"/>
        <v>0.26315789473684209</v>
      </c>
    </row>
    <row r="63" spans="1:18" x14ac:dyDescent="0.25">
      <c r="A63" s="11" t="s">
        <v>287</v>
      </c>
      <c r="B63" s="56">
        <f>+IFERROR(VLOOKUP(A63,'2017'!$C$3:$U$28,2,FALSE),0)+IFERROR(VLOOKUP(A63,'2016'!$C$3:$U$25,2,FALSE),0)+IFERROR(VLOOKUP(A63,'2015'!$C$3:$U$23,2,FALSE),0)+IFERROR(VLOOKUP(A63,'2014'!$C$3:$U$15,2,FALSE),0)+IFERROR(VLOOKUP(A63,'2013'!$C$3:$U$19,2,FALSE),0)+IFERROR(VLOOKUP(A63,'2012'!$C$3:$U$18,2,FALSE),0)+IFERROR(VLOOKUP(A63,'2011'!$C$3:$U$16,2,FALSE),0)+IFERROR(VLOOKUP(A63,'2010'!$C$3:$U$19,2,FALSE),0)+IFERROR(VLOOKUP(A63,'2009'!$C$3:$U$23,2,FALSE),0)</f>
        <v>25</v>
      </c>
      <c r="C63" s="56">
        <f>+IFERROR(VLOOKUP(A63,'2017'!$C$3:$U$28,3,FALSE),0)+IFERROR(VLOOKUP(A63,'2016'!$C$3:$U$25,3,FALSE),0)+IFERROR(VLOOKUP(A63,'2015'!$C$3:$U$23,3,FALSE),0)+IFERROR(VLOOKUP(A63,'2014'!$C$3:$U$15,3,FALSE),0)+IFERROR(VLOOKUP(A63,'2013'!$C$3:$U$19,3,FALSE),0)+IFERROR(VLOOKUP(A63,'2012'!$C$3:$U$18,3,FALSE),0)+IFERROR(VLOOKUP(A63,'2011'!$C$3:$U$16,3,FALSE),0)+IFERROR(VLOOKUP(A63,'2010'!$C$3:$U$19,3,FALSE),0)+IFERROR(VLOOKUP(A63,'2009'!$C$3:$U$23,3,FALSE),0)</f>
        <v>25</v>
      </c>
      <c r="D63" s="56">
        <f>+IFERROR(VLOOKUP(A63,'2017'!$C$3:$U$28,4,FALSE),0)+IFERROR(VLOOKUP(A63,'2016'!$C$3:$U$25,4,FALSE),0)+IFERROR(VLOOKUP(A63,'2015'!$C$3:$U$23,4,FALSE),0)+IFERROR(VLOOKUP(A63,'2014'!$C$3:$U$15,4,FALSE),0)+IFERROR(VLOOKUP(A63,'2013'!$C$3:$U$19,4,FALSE),0)+IFERROR(VLOOKUP(A63,'2012'!$C$3:$U$18,4,FALSE),0)+IFERROR(VLOOKUP(A63,'2011'!$C$3:$U$16,4,FALSE),0)+IFERROR(VLOOKUP(A63,'2010'!$C$3:$U$19,4,FALSE),0)+IFERROR(VLOOKUP(A63,'2009'!$C$3:$U$23,4,FALSE),0)</f>
        <v>3</v>
      </c>
      <c r="E63" s="56">
        <f>+IFERROR(VLOOKUP(A63,'2017'!$C$3:$U$28,5,FALSE),0)+IFERROR(VLOOKUP(A63,'2016'!$C$3:$U$25,5,FALSE),0)+IFERROR(VLOOKUP(A63,'2015'!$C$3:$U$23,5,FALSE),0)+IFERROR(VLOOKUP(A63,'2014'!$C$3:$U$15,5,FALSE),0)+IFERROR(VLOOKUP(A63,'2013'!$C$3:$U$19,5,FALSE),0)+IFERROR(VLOOKUP(A63,'2012'!$C$3:$U$18,5,FALSE),0)+IFERROR(VLOOKUP(A63,'2011'!$C$3:$U$16,5,FALSE),0)+IFERROR(VLOOKUP(A63,'2010'!$C$3:$U$19,5,FALSE),0)+IFERROR(VLOOKUP(A63,'2009'!$C$3:$U$23,5,FALSE),0)</f>
        <v>3</v>
      </c>
      <c r="F63" s="56">
        <f>+IFERROR(VLOOKUP(A63,'2017'!$C$3:$U$28,6,FALSE),0)+IFERROR(VLOOKUP(A63,'2016'!$C$3:$U$25,6,FALSE),0)+IFERROR(VLOOKUP(A63,'2015'!$C$3:$U$23,6,FALSE),0)+IFERROR(VLOOKUP(A63,'2014'!$C$3:$U$15,6,FALSE),0)+IFERROR(VLOOKUP(A63,'2013'!$C$3:$U$19,6,FALSE),0)+IFERROR(VLOOKUP(A63,'2012'!$C$3:$U$18,6,FALSE),0)+IFERROR(VLOOKUP(A63,'2011'!$C$3:$U$16,6,FALSE),0)+IFERROR(VLOOKUP(A63,'2010'!$C$3:$U$19,6,FALSE),0)+IFERROR(VLOOKUP(A63,'2009'!$C$3:$U$23,6,FALSE),0)</f>
        <v>0</v>
      </c>
      <c r="G63" s="56">
        <f>+IFERROR(VLOOKUP(A63,'2017'!$C$3:$U$28,7,FALSE),0)+IFERROR(VLOOKUP(A63,'2016'!$C$3:$U$25,7,FALSE),0)+IFERROR(VLOOKUP(A63,'2015'!$C$3:$U$23,7,FALSE),0)+IFERROR(VLOOKUP(A63,'2014'!$C$3:$U$15,7,FALSE),0)+IFERROR(VLOOKUP(A63,'2013'!$C$3:$U$19,7,FALSE),0)+IFERROR(VLOOKUP(A63,'2012'!$C$3:$U$18,7,FALSE),0)+IFERROR(VLOOKUP(A63,'2011'!$C$3:$U$16,7,FALSE),0)+IFERROR(VLOOKUP(A63,'2010'!$C$3:$U$19,7,FALSE),0)+IFERROR(VLOOKUP(A63,'2009'!$C$3:$U$23,7,FALSE),0)</f>
        <v>0</v>
      </c>
      <c r="H63" s="56">
        <f>+IFERROR(VLOOKUP(A63,'2017'!$C$3:$U$28,8,FALSE),0)+IFERROR(VLOOKUP(A63,'2016'!$C$3:$U$25,8,FALSE),0)+IFERROR(VLOOKUP(A63,'2015'!$C$3:$U$23,8,FALSE),0)+IFERROR(VLOOKUP(A63,'2014'!$C$3:$U$15,8,FALSE),0)+IFERROR(VLOOKUP(A63,'2013'!$C$3:$U$19,8,FALSE),0)+IFERROR(VLOOKUP(A63,'2012'!$C$3:$U$18,8,FALSE),0)+IFERROR(VLOOKUP(A63,'2011'!$C$3:$U$16,8,FALSE),0)+IFERROR(VLOOKUP(A63,'2010'!$C$3:$U$19,8,FALSE),0)+IFERROR(VLOOKUP(A63,'2009'!$C$3:$U$23,8,FALSE),0)</f>
        <v>0</v>
      </c>
      <c r="I63" s="56">
        <f>+IFERROR(VLOOKUP(A63,'2017'!$C$3:$U$28,9,FALSE),0)+IFERROR(VLOOKUP(A63,'2016'!$C$3:$U$25,9,FALSE),0)+IFERROR(VLOOKUP(A63,'2015'!$C$3:$U$23,9,FALSE),0)+IFERROR(VLOOKUP(A63,'2014'!$C$3:$U$15,9,FALSE),0)+IFERROR(VLOOKUP(A63,'2013'!$C$3:$U$19,9,FALSE),0)+IFERROR(VLOOKUP(A63,'2012'!$C$3:$U$18,9,FALSE),0)+IFERROR(VLOOKUP(A63,'2011'!$C$3:$U$16,9,FALSE),0)+IFERROR(VLOOKUP(A63,'2010'!$C$3:$U$19,9,FALSE),0)+IFERROR(VLOOKUP(A63,'2009'!$C$3:$U$23,9,FALSE),0)</f>
        <v>3</v>
      </c>
      <c r="J63" s="56">
        <f>+IFERROR(VLOOKUP(A63,'2017'!$C$3:$U$28,10,FALSE),0)+IFERROR(VLOOKUP(A63,'2016'!$C$3:$U$25,10,FALSE),0)+IFERROR(VLOOKUP(A63,'2015'!$C$3:$U$23,10,FALSE),0)+IFERROR(VLOOKUP(A63,'2014'!$C$3:$U$15,10,FALSE),0)+IFERROR(VLOOKUP(A63,'2013'!$C$3:$U$19,10,FALSE),0)+IFERROR(VLOOKUP(A63,'2012'!$C$3:$U$18,10,FALSE),0)+IFERROR(VLOOKUP(A63,'2011'!$C$3:$U$16,10,FALSE),0)+IFERROR(VLOOKUP(A63,'2010'!$C$3:$U$19,10,FALSE),0)+IFERROR(VLOOKUP(A63,'2009'!$C$3:$U$23,10,FALSE),0)</f>
        <v>1</v>
      </c>
      <c r="K63" s="56">
        <f>+IFERROR(VLOOKUP(A63,'2017'!$C$3:$U$28,11,FALSE),0)+IFERROR(VLOOKUP(A63,'2016'!$C$3:$U$25,11,FALSE),0)+IFERROR(VLOOKUP(A63,'2015'!$C$3:$U$23,11,FALSE),0)+IFERROR(VLOOKUP(A63,'2014'!$C$3:$U$15,11,FALSE),0)+IFERROR(VLOOKUP(A63,'2013'!$C$3:$U$19,11,FALSE),0)+IFERROR(VLOOKUP(A63,'2012'!$C$3:$U$18,11,FALSE),0)+IFERROR(VLOOKUP(A63,'2011'!$C$3:$U$16,11,FALSE),0)+IFERROR(VLOOKUP(A63,'2010'!$C$3:$U$19,11,FALSE),0)+IFERROR(VLOOKUP(A63,'2009'!$C$3:$U$23,11,FALSE),0)</f>
        <v>5</v>
      </c>
      <c r="L63" s="56">
        <f>+IFERROR(VLOOKUP(A63,'2017'!$C$3:$U$28,12,FALSE),0)+IFERROR(VLOOKUP(A63,'2016'!$C$3:$U$25,12,FALSE),0)+IFERROR(VLOOKUP(A63,'2015'!$C$3:$U$23,12,FALSE),0)+IFERROR(VLOOKUP(A63,'2014'!$C$3:$U$15,12,FALSE),0)+IFERROR(VLOOKUP(A63,'2013'!$C$3:$U$19,12,FALSE),0)+IFERROR(VLOOKUP(A63,'2012'!$C$3:$U$18,12,FALSE),0)+IFERROR(VLOOKUP(A63,'2011'!$C$3:$U$16,12,FALSE),0)+IFERROR(VLOOKUP(A63,'2010'!$C$3:$U$19,12,FALSE),0)+IFERROR(VLOOKUP(A63,'2009'!$C$3:$U$23,12,FALSE),0)</f>
        <v>10</v>
      </c>
      <c r="M63" s="56">
        <f>+IFERROR(VLOOKUP(A63,'2017'!$C$3:$U$28,13,FALSE),0)+IFERROR(VLOOKUP(A63,'2016'!$C$3:$U$25,13,FALSE),0)+IFERROR(VLOOKUP(A63,'2015'!$C$3:$U$23,13,FALSE),0)+IFERROR(VLOOKUP(A63,'2014'!$C$3:$U$15,13,FALSE),0)+IFERROR(VLOOKUP(A63,'2013'!$C$3:$U$19,13,FALSE),0)+IFERROR(VLOOKUP(A63,'2012'!$C$3:$U$18,13,FALSE),0)+IFERROR(VLOOKUP(A63,'2011'!$C$3:$U$16,13,FALSE),0)+IFERROR(VLOOKUP(A63,'2010'!$C$3:$U$19,13,FALSE),0)+IFERROR(VLOOKUP(A63,'2009'!$C$3:$U$23,13,FALSE),0)</f>
        <v>7</v>
      </c>
      <c r="N63" s="40">
        <f t="shared" si="3"/>
        <v>1.4285714285714286</v>
      </c>
      <c r="O63" s="56">
        <f>+IFERROR(VLOOKUP(A63,'2017'!$C$3:$U$28,15,FALSE),0)+IFERROR(VLOOKUP(A63,'2016'!$C$3:$U$25,15,FALSE),0)+IFERROR(VLOOKUP(A63,'2015'!$C$3:$U$23,15,FALSE),0)+IFERROR(VLOOKUP(A63,'2014'!$C$3:$U$15,15,FALSE),0)+IFERROR(VLOOKUP(A63,'2013'!$C$3:$U$19,15,FALSE),0)+IFERROR(VLOOKUP(A63,'2012'!$C$3:$U$18,15,FALSE),0)+IFERROR(VLOOKUP(A63,'2011'!$C$3:$U$16,15,FALSE),0)+IFERROR(VLOOKUP(A63,'2010'!$C$3:$U$19,15,FALSE),0)+IFERROR(VLOOKUP(A63,'2009'!$C$3:$U$23,15,FALSE),0)</f>
        <v>1.1904761904761905</v>
      </c>
      <c r="P63" s="41">
        <f t="shared" si="0"/>
        <v>0.19089316987740806</v>
      </c>
      <c r="Q63" s="41">
        <f t="shared" si="1"/>
        <v>0.24</v>
      </c>
      <c r="R63" s="41">
        <f t="shared" si="2"/>
        <v>0.12</v>
      </c>
    </row>
    <row r="64" spans="1:18" x14ac:dyDescent="0.25">
      <c r="A64" s="11" t="s">
        <v>242</v>
      </c>
      <c r="B64" s="56">
        <f>+IFERROR(VLOOKUP(A64,'2017'!$C$3:$U$28,2,FALSE),0)+IFERROR(VLOOKUP(A64,'2016'!$C$3:$U$25,2,FALSE),0)+IFERROR(VLOOKUP(A64,'2015'!$C$3:$U$23,2,FALSE),0)+IFERROR(VLOOKUP(A64,'2014'!$C$3:$U$15,2,FALSE),0)+IFERROR(VLOOKUP(A64,'2013'!$C$3:$U$19,2,FALSE),0)+IFERROR(VLOOKUP(A64,'2012'!$C$3:$U$18,2,FALSE),0)+IFERROR(VLOOKUP(A64,'2011'!$C$3:$U$16,2,FALSE),0)+IFERROR(VLOOKUP(A64,'2010'!$C$3:$U$19,2,FALSE),0)+IFERROR(VLOOKUP(A64,'2009'!$C$3:$U$23,2,FALSE),0)</f>
        <v>494</v>
      </c>
      <c r="C64" s="56">
        <f>+IFERROR(VLOOKUP(A64,'2017'!$C$3:$U$28,3,FALSE),0)+IFERROR(VLOOKUP(A64,'2016'!$C$3:$U$25,3,FALSE),0)+IFERROR(VLOOKUP(A64,'2015'!$C$3:$U$23,3,FALSE),0)+IFERROR(VLOOKUP(A64,'2014'!$C$3:$U$15,3,FALSE),0)+IFERROR(VLOOKUP(A64,'2013'!$C$3:$U$19,3,FALSE),0)+IFERROR(VLOOKUP(A64,'2012'!$C$3:$U$18,3,FALSE),0)+IFERROR(VLOOKUP(A64,'2011'!$C$3:$U$16,3,FALSE),0)+IFERROR(VLOOKUP(A64,'2010'!$C$3:$U$19,3,FALSE),0)+IFERROR(VLOOKUP(A64,'2009'!$C$3:$U$23,3,FALSE),0)</f>
        <v>89</v>
      </c>
      <c r="D64" s="56">
        <f>+IFERROR(VLOOKUP(A64,'2017'!$C$3:$U$28,4,FALSE),0)+IFERROR(VLOOKUP(A64,'2016'!$C$3:$U$25,4,FALSE),0)+IFERROR(VLOOKUP(A64,'2015'!$C$3:$U$23,4,FALSE),0)+IFERROR(VLOOKUP(A64,'2014'!$C$3:$U$15,4,FALSE),0)+IFERROR(VLOOKUP(A64,'2013'!$C$3:$U$19,4,FALSE),0)+IFERROR(VLOOKUP(A64,'2012'!$C$3:$U$18,4,FALSE),0)+IFERROR(VLOOKUP(A64,'2011'!$C$3:$U$16,4,FALSE),0)+IFERROR(VLOOKUP(A64,'2010'!$C$3:$U$19,4,FALSE),0)+IFERROR(VLOOKUP(A64,'2009'!$C$3:$U$23,4,FALSE),0)</f>
        <v>169</v>
      </c>
      <c r="E64" s="56">
        <f>+IFERROR(VLOOKUP(A64,'2017'!$C$3:$U$28,5,FALSE),0)+IFERROR(VLOOKUP(A64,'2016'!$C$3:$U$25,5,FALSE),0)+IFERROR(VLOOKUP(A64,'2015'!$C$3:$U$23,5,FALSE),0)+IFERROR(VLOOKUP(A64,'2014'!$C$3:$U$15,5,FALSE),0)+IFERROR(VLOOKUP(A64,'2013'!$C$3:$U$19,5,FALSE),0)+IFERROR(VLOOKUP(A64,'2012'!$C$3:$U$18,5,FALSE),0)+IFERROR(VLOOKUP(A64,'2011'!$C$3:$U$16,5,FALSE),0)+IFERROR(VLOOKUP(A64,'2010'!$C$3:$U$19,5,FALSE),0)+IFERROR(VLOOKUP(A64,'2009'!$C$3:$U$23,5,FALSE),0)</f>
        <v>134</v>
      </c>
      <c r="F64" s="56">
        <f>+IFERROR(VLOOKUP(A64,'2017'!$C$3:$U$28,6,FALSE),0)+IFERROR(VLOOKUP(A64,'2016'!$C$3:$U$25,6,FALSE),0)+IFERROR(VLOOKUP(A64,'2015'!$C$3:$U$23,6,FALSE),0)+IFERROR(VLOOKUP(A64,'2014'!$C$3:$U$15,6,FALSE),0)+IFERROR(VLOOKUP(A64,'2013'!$C$3:$U$19,6,FALSE),0)+IFERROR(VLOOKUP(A64,'2012'!$C$3:$U$18,6,FALSE),0)+IFERROR(VLOOKUP(A64,'2011'!$C$3:$U$16,6,FALSE),0)+IFERROR(VLOOKUP(A64,'2010'!$C$3:$U$19,6,FALSE),0)+IFERROR(VLOOKUP(A64,'2009'!$C$3:$U$23,6,FALSE),0)</f>
        <v>28</v>
      </c>
      <c r="G64" s="56">
        <f>+IFERROR(VLOOKUP(A64,'2017'!$C$3:$U$28,7,FALSE),0)+IFERROR(VLOOKUP(A64,'2016'!$C$3:$U$25,7,FALSE),0)+IFERROR(VLOOKUP(A64,'2015'!$C$3:$U$23,7,FALSE),0)+IFERROR(VLOOKUP(A64,'2014'!$C$3:$U$15,7,FALSE),0)+IFERROR(VLOOKUP(A64,'2013'!$C$3:$U$19,7,FALSE),0)+IFERROR(VLOOKUP(A64,'2012'!$C$3:$U$18,7,FALSE),0)+IFERROR(VLOOKUP(A64,'2011'!$C$3:$U$16,7,FALSE),0)+IFERROR(VLOOKUP(A64,'2010'!$C$3:$U$19,7,FALSE),0)+IFERROR(VLOOKUP(A64,'2009'!$C$3:$U$23,7,FALSE),0)</f>
        <v>5</v>
      </c>
      <c r="H64" s="56">
        <f>+IFERROR(VLOOKUP(A64,'2017'!$C$3:$U$28,8,FALSE),0)+IFERROR(VLOOKUP(A64,'2016'!$C$3:$U$25,8,FALSE),0)+IFERROR(VLOOKUP(A64,'2015'!$C$3:$U$23,8,FALSE),0)+IFERROR(VLOOKUP(A64,'2014'!$C$3:$U$15,8,FALSE),0)+IFERROR(VLOOKUP(A64,'2013'!$C$3:$U$19,8,FALSE),0)+IFERROR(VLOOKUP(A64,'2012'!$C$3:$U$18,8,FALSE),0)+IFERROR(VLOOKUP(A64,'2011'!$C$3:$U$16,8,FALSE),0)+IFERROR(VLOOKUP(A64,'2010'!$C$3:$U$19,8,FALSE),0)+IFERROR(VLOOKUP(A64,'2009'!$C$3:$U$23,8,FALSE),0)</f>
        <v>2</v>
      </c>
      <c r="I64" s="56">
        <f>+IFERROR(VLOOKUP(A64,'2017'!$C$3:$U$28,9,FALSE),0)+IFERROR(VLOOKUP(A64,'2016'!$C$3:$U$25,9,FALSE),0)+IFERROR(VLOOKUP(A64,'2015'!$C$3:$U$23,9,FALSE),0)+IFERROR(VLOOKUP(A64,'2014'!$C$3:$U$15,9,FALSE),0)+IFERROR(VLOOKUP(A64,'2013'!$C$3:$U$19,9,FALSE),0)+IFERROR(VLOOKUP(A64,'2012'!$C$3:$U$18,9,FALSE),0)+IFERROR(VLOOKUP(A64,'2011'!$C$3:$U$16,9,FALSE),0)+IFERROR(VLOOKUP(A64,'2010'!$C$3:$U$19,9,FALSE),0)+IFERROR(VLOOKUP(A64,'2009'!$C$3:$U$23,9,FALSE),0)</f>
        <v>96</v>
      </c>
      <c r="J64" s="56">
        <f>+IFERROR(VLOOKUP(A64,'2017'!$C$3:$U$28,10,FALSE),0)+IFERROR(VLOOKUP(A64,'2016'!$C$3:$U$25,10,FALSE),0)+IFERROR(VLOOKUP(A64,'2015'!$C$3:$U$23,10,FALSE),0)+IFERROR(VLOOKUP(A64,'2014'!$C$3:$U$15,10,FALSE),0)+IFERROR(VLOOKUP(A64,'2013'!$C$3:$U$19,10,FALSE),0)+IFERROR(VLOOKUP(A64,'2012'!$C$3:$U$18,10,FALSE),0)+IFERROR(VLOOKUP(A64,'2011'!$C$3:$U$16,10,FALSE),0)+IFERROR(VLOOKUP(A64,'2010'!$C$3:$U$19,10,FALSE),0)+IFERROR(VLOOKUP(A64,'2009'!$C$3:$U$23,10,FALSE),0)</f>
        <v>17</v>
      </c>
      <c r="K64" s="56">
        <f>+IFERROR(VLOOKUP(A64,'2017'!$C$3:$U$28,11,FALSE),0)+IFERROR(VLOOKUP(A64,'2016'!$C$3:$U$25,11,FALSE),0)+IFERROR(VLOOKUP(A64,'2015'!$C$3:$U$23,11,FALSE),0)+IFERROR(VLOOKUP(A64,'2014'!$C$3:$U$15,11,FALSE),0)+IFERROR(VLOOKUP(A64,'2013'!$C$3:$U$19,11,FALSE),0)+IFERROR(VLOOKUP(A64,'2012'!$C$3:$U$18,11,FALSE),0)+IFERROR(VLOOKUP(A64,'2011'!$C$3:$U$16,11,FALSE),0)+IFERROR(VLOOKUP(A64,'2010'!$C$3:$U$19,11,FALSE),0)+IFERROR(VLOOKUP(A64,'2009'!$C$3:$U$23,11,FALSE),0)</f>
        <v>37</v>
      </c>
      <c r="L64" s="56">
        <f>+IFERROR(VLOOKUP(A64,'2017'!$C$3:$U$28,12,FALSE),0)+IFERROR(VLOOKUP(A64,'2016'!$C$3:$U$25,12,FALSE),0)+IFERROR(VLOOKUP(A64,'2015'!$C$3:$U$23,12,FALSE),0)+IFERROR(VLOOKUP(A64,'2014'!$C$3:$U$15,12,FALSE),0)+IFERROR(VLOOKUP(A64,'2013'!$C$3:$U$19,12,FALSE),0)+IFERROR(VLOOKUP(A64,'2012'!$C$3:$U$18,12,FALSE),0)+IFERROR(VLOOKUP(A64,'2011'!$C$3:$U$16,12,FALSE),0)+IFERROR(VLOOKUP(A64,'2010'!$C$3:$U$19,12,FALSE),0)+IFERROR(VLOOKUP(A64,'2009'!$C$3:$U$23,12,FALSE),0)</f>
        <v>71</v>
      </c>
      <c r="M64" s="56">
        <f>+IFERROR(VLOOKUP(A64,'2017'!$C$3:$U$28,13,FALSE),0)+IFERROR(VLOOKUP(A64,'2016'!$C$3:$U$25,13,FALSE),0)+IFERROR(VLOOKUP(A64,'2015'!$C$3:$U$23,13,FALSE),0)+IFERROR(VLOOKUP(A64,'2014'!$C$3:$U$15,13,FALSE),0)+IFERROR(VLOOKUP(A64,'2013'!$C$3:$U$19,13,FALSE),0)+IFERROR(VLOOKUP(A64,'2012'!$C$3:$U$18,13,FALSE),0)+IFERROR(VLOOKUP(A64,'2011'!$C$3:$U$16,13,FALSE),0)+IFERROR(VLOOKUP(A64,'2010'!$C$3:$U$19,13,FALSE),0)+IFERROR(VLOOKUP(A64,'2009'!$C$3:$U$23,13,FALSE),0)</f>
        <v>38</v>
      </c>
      <c r="N64" s="40">
        <f t="shared" si="3"/>
        <v>1.868421052631579</v>
      </c>
      <c r="O64" s="56">
        <f>+IFERROR(VLOOKUP(A64,'2017'!$C$3:$U$28,15,FALSE),0)+IFERROR(VLOOKUP(A64,'2016'!$C$3:$U$25,15,FALSE),0)+IFERROR(VLOOKUP(A64,'2015'!$C$3:$U$23,15,FALSE),0)+IFERROR(VLOOKUP(A64,'2014'!$C$3:$U$15,15,FALSE),0)+IFERROR(VLOOKUP(A64,'2013'!$C$3:$U$19,15,FALSE),0)+IFERROR(VLOOKUP(A64,'2012'!$C$3:$U$18,15,FALSE),0)+IFERROR(VLOOKUP(A64,'2011'!$C$3:$U$16,15,FALSE),0)+IFERROR(VLOOKUP(A64,'2010'!$C$3:$U$19,15,FALSE),0)+IFERROR(VLOOKUP(A64,'2009'!$C$3:$U$23,15,FALSE),0)</f>
        <v>2.75</v>
      </c>
      <c r="P64" s="41">
        <f t="shared" si="0"/>
        <v>0.36739659367396593</v>
      </c>
      <c r="Q64" s="41">
        <f t="shared" si="1"/>
        <v>0.75708502024291502</v>
      </c>
      <c r="R64" s="41">
        <f t="shared" si="2"/>
        <v>0.34210526315789475</v>
      </c>
    </row>
    <row r="65" spans="1:18" x14ac:dyDescent="0.25">
      <c r="A65" s="11" t="s">
        <v>232</v>
      </c>
      <c r="B65" s="56">
        <f>+IFERROR(VLOOKUP(A65,'2017'!$C$3:$U$28,2,FALSE),0)+IFERROR(VLOOKUP(A65,'2016'!$C$3:$U$25,2,FALSE),0)+IFERROR(VLOOKUP(A65,'2015'!$C$3:$U$23,2,FALSE),0)+IFERROR(VLOOKUP(A65,'2014'!$C$3:$U$15,2,FALSE),0)+IFERROR(VLOOKUP(A65,'2013'!$C$3:$U$19,2,FALSE),0)+IFERROR(VLOOKUP(A65,'2012'!$C$3:$U$18,2,FALSE),0)+IFERROR(VLOOKUP(A65,'2011'!$C$3:$U$16,2,FALSE),0)+IFERROR(VLOOKUP(A65,'2010'!$C$3:$U$19,2,FALSE),0)+IFERROR(VLOOKUP(A65,'2009'!$C$3:$U$23,2,FALSE),0)</f>
        <v>10</v>
      </c>
      <c r="C65" s="56">
        <f>+IFERROR(VLOOKUP(A65,'2017'!$C$3:$U$28,3,FALSE),0)+IFERROR(VLOOKUP(A65,'2016'!$C$3:$U$25,3,FALSE),0)+IFERROR(VLOOKUP(A65,'2015'!$C$3:$U$23,3,FALSE),0)+IFERROR(VLOOKUP(A65,'2014'!$C$3:$U$15,3,FALSE),0)+IFERROR(VLOOKUP(A65,'2013'!$C$3:$U$19,3,FALSE),0)+IFERROR(VLOOKUP(A65,'2012'!$C$3:$U$18,3,FALSE),0)+IFERROR(VLOOKUP(A65,'2011'!$C$3:$U$16,3,FALSE),0)+IFERROR(VLOOKUP(A65,'2010'!$C$3:$U$19,3,FALSE),0)+IFERROR(VLOOKUP(A65,'2009'!$C$3:$U$23,3,FALSE),0)</f>
        <v>1</v>
      </c>
      <c r="D65" s="56">
        <f>+IFERROR(VLOOKUP(A65,'2017'!$C$3:$U$28,4,FALSE),0)+IFERROR(VLOOKUP(A65,'2016'!$C$3:$U$25,4,FALSE),0)+IFERROR(VLOOKUP(A65,'2015'!$C$3:$U$23,4,FALSE),0)+IFERROR(VLOOKUP(A65,'2014'!$C$3:$U$15,4,FALSE),0)+IFERROR(VLOOKUP(A65,'2013'!$C$3:$U$19,4,FALSE),0)+IFERROR(VLOOKUP(A65,'2012'!$C$3:$U$18,4,FALSE),0)+IFERROR(VLOOKUP(A65,'2011'!$C$3:$U$16,4,FALSE),0)+IFERROR(VLOOKUP(A65,'2010'!$C$3:$U$19,4,FALSE),0)+IFERROR(VLOOKUP(A65,'2009'!$C$3:$U$23,4,FALSE),0)</f>
        <v>3</v>
      </c>
      <c r="E65" s="56">
        <f>+IFERROR(VLOOKUP(A65,'2017'!$C$3:$U$28,5,FALSE),0)+IFERROR(VLOOKUP(A65,'2016'!$C$3:$U$25,5,FALSE),0)+IFERROR(VLOOKUP(A65,'2015'!$C$3:$U$23,5,FALSE),0)+IFERROR(VLOOKUP(A65,'2014'!$C$3:$U$15,5,FALSE),0)+IFERROR(VLOOKUP(A65,'2013'!$C$3:$U$19,5,FALSE),0)+IFERROR(VLOOKUP(A65,'2012'!$C$3:$U$18,5,FALSE),0)+IFERROR(VLOOKUP(A65,'2011'!$C$3:$U$16,5,FALSE),0)+IFERROR(VLOOKUP(A65,'2010'!$C$3:$U$19,5,FALSE),0)+IFERROR(VLOOKUP(A65,'2009'!$C$3:$U$23,5,FALSE),0)</f>
        <v>2</v>
      </c>
      <c r="F65" s="56">
        <f>+IFERROR(VLOOKUP(A65,'2017'!$C$3:$U$28,6,FALSE),0)+IFERROR(VLOOKUP(A65,'2016'!$C$3:$U$25,6,FALSE),0)+IFERROR(VLOOKUP(A65,'2015'!$C$3:$U$23,6,FALSE),0)+IFERROR(VLOOKUP(A65,'2014'!$C$3:$U$15,6,FALSE),0)+IFERROR(VLOOKUP(A65,'2013'!$C$3:$U$19,6,FALSE),0)+IFERROR(VLOOKUP(A65,'2012'!$C$3:$U$18,6,FALSE),0)+IFERROR(VLOOKUP(A65,'2011'!$C$3:$U$16,6,FALSE),0)+IFERROR(VLOOKUP(A65,'2010'!$C$3:$U$19,6,FALSE),0)+IFERROR(VLOOKUP(A65,'2009'!$C$3:$U$23,6,FALSE),0)</f>
        <v>1</v>
      </c>
      <c r="G65" s="56">
        <f>+IFERROR(VLOOKUP(A65,'2017'!$C$3:$U$28,7,FALSE),0)+IFERROR(VLOOKUP(A65,'2016'!$C$3:$U$25,7,FALSE),0)+IFERROR(VLOOKUP(A65,'2015'!$C$3:$U$23,7,FALSE),0)+IFERROR(VLOOKUP(A65,'2014'!$C$3:$U$15,7,FALSE),0)+IFERROR(VLOOKUP(A65,'2013'!$C$3:$U$19,7,FALSE),0)+IFERROR(VLOOKUP(A65,'2012'!$C$3:$U$18,7,FALSE),0)+IFERROR(VLOOKUP(A65,'2011'!$C$3:$U$16,7,FALSE),0)+IFERROR(VLOOKUP(A65,'2010'!$C$3:$U$19,7,FALSE),0)+IFERROR(VLOOKUP(A65,'2009'!$C$3:$U$23,7,FALSE),0)</f>
        <v>0</v>
      </c>
      <c r="H65" s="56">
        <f>+IFERROR(VLOOKUP(A65,'2017'!$C$3:$U$28,8,FALSE),0)+IFERROR(VLOOKUP(A65,'2016'!$C$3:$U$25,8,FALSE),0)+IFERROR(VLOOKUP(A65,'2015'!$C$3:$U$23,8,FALSE),0)+IFERROR(VLOOKUP(A65,'2014'!$C$3:$U$15,8,FALSE),0)+IFERROR(VLOOKUP(A65,'2013'!$C$3:$U$19,8,FALSE),0)+IFERROR(VLOOKUP(A65,'2012'!$C$3:$U$18,8,FALSE),0)+IFERROR(VLOOKUP(A65,'2011'!$C$3:$U$16,8,FALSE),0)+IFERROR(VLOOKUP(A65,'2010'!$C$3:$U$19,8,FALSE),0)+IFERROR(VLOOKUP(A65,'2009'!$C$3:$U$23,8,FALSE),0)</f>
        <v>0</v>
      </c>
      <c r="I65" s="56">
        <f>+IFERROR(VLOOKUP(A65,'2017'!$C$3:$U$28,9,FALSE),0)+IFERROR(VLOOKUP(A65,'2016'!$C$3:$U$25,9,FALSE),0)+IFERROR(VLOOKUP(A65,'2015'!$C$3:$U$23,9,FALSE),0)+IFERROR(VLOOKUP(A65,'2014'!$C$3:$U$15,9,FALSE),0)+IFERROR(VLOOKUP(A65,'2013'!$C$3:$U$19,9,FALSE),0)+IFERROR(VLOOKUP(A65,'2012'!$C$3:$U$18,9,FALSE),0)+IFERROR(VLOOKUP(A65,'2011'!$C$3:$U$16,9,FALSE),0)+IFERROR(VLOOKUP(A65,'2010'!$C$3:$U$19,9,FALSE),0)+IFERROR(VLOOKUP(A65,'2009'!$C$3:$U$23,9,FALSE),0)</f>
        <v>3</v>
      </c>
      <c r="J65" s="56">
        <f>+IFERROR(VLOOKUP(A65,'2017'!$C$3:$U$28,10,FALSE),0)+IFERROR(VLOOKUP(A65,'2016'!$C$3:$U$25,10,FALSE),0)+IFERROR(VLOOKUP(A65,'2015'!$C$3:$U$23,10,FALSE),0)+IFERROR(VLOOKUP(A65,'2014'!$C$3:$U$15,10,FALSE),0)+IFERROR(VLOOKUP(A65,'2013'!$C$3:$U$19,10,FALSE),0)+IFERROR(VLOOKUP(A65,'2012'!$C$3:$U$18,10,FALSE),0)+IFERROR(VLOOKUP(A65,'2011'!$C$3:$U$16,10,FALSE),0)+IFERROR(VLOOKUP(A65,'2010'!$C$3:$U$19,10,FALSE),0)+IFERROR(VLOOKUP(A65,'2009'!$C$3:$U$23,10,FALSE),0)</f>
        <v>0</v>
      </c>
      <c r="K65" s="56">
        <f>+IFERROR(VLOOKUP(A65,'2017'!$C$3:$U$28,11,FALSE),0)+IFERROR(VLOOKUP(A65,'2016'!$C$3:$U$25,11,FALSE),0)+IFERROR(VLOOKUP(A65,'2015'!$C$3:$U$23,11,FALSE),0)+IFERROR(VLOOKUP(A65,'2014'!$C$3:$U$15,11,FALSE),0)+IFERROR(VLOOKUP(A65,'2013'!$C$3:$U$19,11,FALSE),0)+IFERROR(VLOOKUP(A65,'2012'!$C$3:$U$18,11,FALSE),0)+IFERROR(VLOOKUP(A65,'2011'!$C$3:$U$16,11,FALSE),0)+IFERROR(VLOOKUP(A65,'2010'!$C$3:$U$19,11,FALSE),0)+IFERROR(VLOOKUP(A65,'2009'!$C$3:$U$23,11,FALSE),0)</f>
        <v>2</v>
      </c>
      <c r="L65" s="56">
        <f>+IFERROR(VLOOKUP(A65,'2017'!$C$3:$U$28,12,FALSE),0)+IFERROR(VLOOKUP(A65,'2016'!$C$3:$U$25,12,FALSE),0)+IFERROR(VLOOKUP(A65,'2015'!$C$3:$U$23,12,FALSE),0)+IFERROR(VLOOKUP(A65,'2014'!$C$3:$U$15,12,FALSE),0)+IFERROR(VLOOKUP(A65,'2013'!$C$3:$U$19,12,FALSE),0)+IFERROR(VLOOKUP(A65,'2012'!$C$3:$U$18,12,FALSE),0)+IFERROR(VLOOKUP(A65,'2011'!$C$3:$U$16,12,FALSE),0)+IFERROR(VLOOKUP(A65,'2010'!$C$3:$U$19,12,FALSE),0)+IFERROR(VLOOKUP(A65,'2009'!$C$3:$U$23,12,FALSE),0)</f>
        <v>2</v>
      </c>
      <c r="M65" s="56">
        <f>+IFERROR(VLOOKUP(A65,'2017'!$C$3:$U$28,13,FALSE),0)+IFERROR(VLOOKUP(A65,'2016'!$C$3:$U$25,13,FALSE),0)+IFERROR(VLOOKUP(A65,'2015'!$C$3:$U$23,13,FALSE),0)+IFERROR(VLOOKUP(A65,'2014'!$C$3:$U$15,13,FALSE),0)+IFERROR(VLOOKUP(A65,'2013'!$C$3:$U$19,13,FALSE),0)+IFERROR(VLOOKUP(A65,'2012'!$C$3:$U$18,13,FALSE),0)+IFERROR(VLOOKUP(A65,'2011'!$C$3:$U$16,13,FALSE),0)+IFERROR(VLOOKUP(A65,'2010'!$C$3:$U$19,13,FALSE),0)+IFERROR(VLOOKUP(A65,'2009'!$C$3:$U$23,13,FALSE),0)</f>
        <v>0</v>
      </c>
      <c r="N65" s="40" t="str">
        <f t="shared" si="3"/>
        <v>N/A</v>
      </c>
      <c r="O65" s="56">
        <f>+IFERROR(VLOOKUP(A65,'2017'!$C$3:$U$28,15,FALSE),0)+IFERROR(VLOOKUP(A65,'2016'!$C$3:$U$25,15,FALSE),0)+IFERROR(VLOOKUP(A65,'2015'!$C$3:$U$23,15,FALSE),0)+IFERROR(VLOOKUP(A65,'2014'!$C$3:$U$15,15,FALSE),0)+IFERROR(VLOOKUP(A65,'2013'!$C$3:$U$19,15,FALSE),0)+IFERROR(VLOOKUP(A65,'2012'!$C$3:$U$18,15,FALSE),0)+IFERROR(VLOOKUP(A65,'2011'!$C$3:$U$16,15,FALSE),0)+IFERROR(VLOOKUP(A65,'2010'!$C$3:$U$19,15,FALSE),0)+IFERROR(VLOOKUP(A65,'2009'!$C$3:$U$23,15,FALSE),0)</f>
        <v>0</v>
      </c>
      <c r="P65" s="41">
        <f t="shared" si="0"/>
        <v>0.3</v>
      </c>
      <c r="Q65" s="41">
        <f t="shared" si="1"/>
        <v>0.7</v>
      </c>
      <c r="R65" s="41">
        <f t="shared" si="2"/>
        <v>0.3</v>
      </c>
    </row>
    <row r="66" spans="1:18" x14ac:dyDescent="0.25">
      <c r="A66" s="11" t="s">
        <v>255</v>
      </c>
      <c r="B66" s="56">
        <f>+IFERROR(VLOOKUP(A66,'2017'!$C$3:$U$28,2,FALSE),0)+IFERROR(VLOOKUP(A66,'2016'!$C$3:$U$25,2,FALSE),0)+IFERROR(VLOOKUP(A66,'2015'!$C$3:$U$23,2,FALSE),0)+IFERROR(VLOOKUP(A66,'2014'!$C$3:$U$15,2,FALSE),0)+IFERROR(VLOOKUP(A66,'2013'!$C$3:$U$19,2,FALSE),0)+IFERROR(VLOOKUP(A66,'2012'!$C$3:$U$18,2,FALSE),0)+IFERROR(VLOOKUP(A66,'2011'!$C$3:$U$16,2,FALSE),0)+IFERROR(VLOOKUP(A66,'2010'!$C$3:$U$19,2,FALSE),0)+IFERROR(VLOOKUP(A66,'2009'!$C$3:$U$23,2,FALSE),0)</f>
        <v>6</v>
      </c>
      <c r="C66" s="56">
        <f>+IFERROR(VLOOKUP(A66,'2017'!$C$3:$U$28,3,FALSE),0)+IFERROR(VLOOKUP(A66,'2016'!$C$3:$U$25,3,FALSE),0)+IFERROR(VLOOKUP(A66,'2015'!$C$3:$U$23,3,FALSE),0)+IFERROR(VLOOKUP(A66,'2014'!$C$3:$U$15,3,FALSE),0)+IFERROR(VLOOKUP(A66,'2013'!$C$3:$U$19,3,FALSE),0)+IFERROR(VLOOKUP(A66,'2012'!$C$3:$U$18,3,FALSE),0)+IFERROR(VLOOKUP(A66,'2011'!$C$3:$U$16,3,FALSE),0)+IFERROR(VLOOKUP(A66,'2010'!$C$3:$U$19,3,FALSE),0)+IFERROR(VLOOKUP(A66,'2009'!$C$3:$U$23,3,FALSE),0)</f>
        <v>1</v>
      </c>
      <c r="D66" s="56">
        <f>+IFERROR(VLOOKUP(A66,'2017'!$C$3:$U$28,4,FALSE),0)+IFERROR(VLOOKUP(A66,'2016'!$C$3:$U$25,4,FALSE),0)+IFERROR(VLOOKUP(A66,'2015'!$C$3:$U$23,4,FALSE),0)+IFERROR(VLOOKUP(A66,'2014'!$C$3:$U$15,4,FALSE),0)+IFERROR(VLOOKUP(A66,'2013'!$C$3:$U$19,4,FALSE),0)+IFERROR(VLOOKUP(A66,'2012'!$C$3:$U$18,4,FALSE),0)+IFERROR(VLOOKUP(A66,'2011'!$C$3:$U$16,4,FALSE),0)+IFERROR(VLOOKUP(A66,'2010'!$C$3:$U$19,4,FALSE),0)+IFERROR(VLOOKUP(A66,'2009'!$C$3:$U$23,4,FALSE),0)</f>
        <v>0</v>
      </c>
      <c r="E66" s="56">
        <f>+IFERROR(VLOOKUP(A66,'2017'!$C$3:$U$28,5,FALSE),0)+IFERROR(VLOOKUP(A66,'2016'!$C$3:$U$25,5,FALSE),0)+IFERROR(VLOOKUP(A66,'2015'!$C$3:$U$23,5,FALSE),0)+IFERROR(VLOOKUP(A66,'2014'!$C$3:$U$15,5,FALSE),0)+IFERROR(VLOOKUP(A66,'2013'!$C$3:$U$19,5,FALSE),0)+IFERROR(VLOOKUP(A66,'2012'!$C$3:$U$18,5,FALSE),0)+IFERROR(VLOOKUP(A66,'2011'!$C$3:$U$16,5,FALSE),0)+IFERROR(VLOOKUP(A66,'2010'!$C$3:$U$19,5,FALSE),0)+IFERROR(VLOOKUP(A66,'2009'!$C$3:$U$23,5,FALSE),0)</f>
        <v>0</v>
      </c>
      <c r="F66" s="56">
        <f>+IFERROR(VLOOKUP(A66,'2017'!$C$3:$U$28,6,FALSE),0)+IFERROR(VLOOKUP(A66,'2016'!$C$3:$U$25,6,FALSE),0)+IFERROR(VLOOKUP(A66,'2015'!$C$3:$U$23,6,FALSE),0)+IFERROR(VLOOKUP(A66,'2014'!$C$3:$U$15,6,FALSE),0)+IFERROR(VLOOKUP(A66,'2013'!$C$3:$U$19,6,FALSE),0)+IFERROR(VLOOKUP(A66,'2012'!$C$3:$U$18,6,FALSE),0)+IFERROR(VLOOKUP(A66,'2011'!$C$3:$U$16,6,FALSE),0)+IFERROR(VLOOKUP(A66,'2010'!$C$3:$U$19,6,FALSE),0)+IFERROR(VLOOKUP(A66,'2009'!$C$3:$U$23,6,FALSE),0)</f>
        <v>0</v>
      </c>
      <c r="G66" s="56">
        <f>+IFERROR(VLOOKUP(A66,'2017'!$C$3:$U$28,7,FALSE),0)+IFERROR(VLOOKUP(A66,'2016'!$C$3:$U$25,7,FALSE),0)+IFERROR(VLOOKUP(A66,'2015'!$C$3:$U$23,7,FALSE),0)+IFERROR(VLOOKUP(A66,'2014'!$C$3:$U$15,7,FALSE),0)+IFERROR(VLOOKUP(A66,'2013'!$C$3:$U$19,7,FALSE),0)+IFERROR(VLOOKUP(A66,'2012'!$C$3:$U$18,7,FALSE),0)+IFERROR(VLOOKUP(A66,'2011'!$C$3:$U$16,7,FALSE),0)+IFERROR(VLOOKUP(A66,'2010'!$C$3:$U$19,7,FALSE),0)+IFERROR(VLOOKUP(A66,'2009'!$C$3:$U$23,7,FALSE),0)</f>
        <v>0</v>
      </c>
      <c r="H66" s="56">
        <f>+IFERROR(VLOOKUP(A66,'2017'!$C$3:$U$28,8,FALSE),0)+IFERROR(VLOOKUP(A66,'2016'!$C$3:$U$25,8,FALSE),0)+IFERROR(VLOOKUP(A66,'2015'!$C$3:$U$23,8,FALSE),0)+IFERROR(VLOOKUP(A66,'2014'!$C$3:$U$15,8,FALSE),0)+IFERROR(VLOOKUP(A66,'2013'!$C$3:$U$19,8,FALSE),0)+IFERROR(VLOOKUP(A66,'2012'!$C$3:$U$18,8,FALSE),0)+IFERROR(VLOOKUP(A66,'2011'!$C$3:$U$16,8,FALSE),0)+IFERROR(VLOOKUP(A66,'2010'!$C$3:$U$19,8,FALSE),0)+IFERROR(VLOOKUP(A66,'2009'!$C$3:$U$23,8,FALSE),0)</f>
        <v>0</v>
      </c>
      <c r="I66" s="56">
        <f>+IFERROR(VLOOKUP(A66,'2017'!$C$3:$U$28,9,FALSE),0)+IFERROR(VLOOKUP(A66,'2016'!$C$3:$U$25,9,FALSE),0)+IFERROR(VLOOKUP(A66,'2015'!$C$3:$U$23,9,FALSE),0)+IFERROR(VLOOKUP(A66,'2014'!$C$3:$U$15,9,FALSE),0)+IFERROR(VLOOKUP(A66,'2013'!$C$3:$U$19,9,FALSE),0)+IFERROR(VLOOKUP(A66,'2012'!$C$3:$U$18,9,FALSE),0)+IFERROR(VLOOKUP(A66,'2011'!$C$3:$U$16,9,FALSE),0)+IFERROR(VLOOKUP(A66,'2010'!$C$3:$U$19,9,FALSE),0)+IFERROR(VLOOKUP(A66,'2009'!$C$3:$U$23,9,FALSE),0)</f>
        <v>1</v>
      </c>
      <c r="J66" s="56">
        <f>+IFERROR(VLOOKUP(A66,'2017'!$C$3:$U$28,10,FALSE),0)+IFERROR(VLOOKUP(A66,'2016'!$C$3:$U$25,10,FALSE),0)+IFERROR(VLOOKUP(A66,'2015'!$C$3:$U$23,10,FALSE),0)+IFERROR(VLOOKUP(A66,'2014'!$C$3:$U$15,10,FALSE),0)+IFERROR(VLOOKUP(A66,'2013'!$C$3:$U$19,10,FALSE),0)+IFERROR(VLOOKUP(A66,'2012'!$C$3:$U$18,10,FALSE),0)+IFERROR(VLOOKUP(A66,'2011'!$C$3:$U$16,10,FALSE),0)+IFERROR(VLOOKUP(A66,'2010'!$C$3:$U$19,10,FALSE),0)+IFERROR(VLOOKUP(A66,'2009'!$C$3:$U$23,10,FALSE),0)</f>
        <v>1</v>
      </c>
      <c r="K66" s="56">
        <f>+IFERROR(VLOOKUP(A66,'2017'!$C$3:$U$28,11,FALSE),0)+IFERROR(VLOOKUP(A66,'2016'!$C$3:$U$25,11,FALSE),0)+IFERROR(VLOOKUP(A66,'2015'!$C$3:$U$23,11,FALSE),0)+IFERROR(VLOOKUP(A66,'2014'!$C$3:$U$15,11,FALSE),0)+IFERROR(VLOOKUP(A66,'2013'!$C$3:$U$19,11,FALSE),0)+IFERROR(VLOOKUP(A66,'2012'!$C$3:$U$18,11,FALSE),0)+IFERROR(VLOOKUP(A66,'2011'!$C$3:$U$16,11,FALSE),0)+IFERROR(VLOOKUP(A66,'2010'!$C$3:$U$19,11,FALSE),0)+IFERROR(VLOOKUP(A66,'2009'!$C$3:$U$23,11,FALSE),0)</f>
        <v>0</v>
      </c>
      <c r="L66" s="56">
        <f>+IFERROR(VLOOKUP(A66,'2017'!$C$3:$U$28,12,FALSE),0)+IFERROR(VLOOKUP(A66,'2016'!$C$3:$U$25,12,FALSE),0)+IFERROR(VLOOKUP(A66,'2015'!$C$3:$U$23,12,FALSE),0)+IFERROR(VLOOKUP(A66,'2014'!$C$3:$U$15,12,FALSE),0)+IFERROR(VLOOKUP(A66,'2013'!$C$3:$U$19,12,FALSE),0)+IFERROR(VLOOKUP(A66,'2012'!$C$3:$U$18,12,FALSE),0)+IFERROR(VLOOKUP(A66,'2011'!$C$3:$U$16,12,FALSE),0)+IFERROR(VLOOKUP(A66,'2010'!$C$3:$U$19,12,FALSE),0)+IFERROR(VLOOKUP(A66,'2009'!$C$3:$U$23,12,FALSE),0)</f>
        <v>4</v>
      </c>
      <c r="M66" s="56">
        <f>+IFERROR(VLOOKUP(A66,'2017'!$C$3:$U$28,13,FALSE),0)+IFERROR(VLOOKUP(A66,'2016'!$C$3:$U$25,13,FALSE),0)+IFERROR(VLOOKUP(A66,'2015'!$C$3:$U$23,13,FALSE),0)+IFERROR(VLOOKUP(A66,'2014'!$C$3:$U$15,13,FALSE),0)+IFERROR(VLOOKUP(A66,'2013'!$C$3:$U$19,13,FALSE),0)+IFERROR(VLOOKUP(A66,'2012'!$C$3:$U$18,13,FALSE),0)+IFERROR(VLOOKUP(A66,'2011'!$C$3:$U$16,13,FALSE),0)+IFERROR(VLOOKUP(A66,'2010'!$C$3:$U$19,13,FALSE),0)+IFERROR(VLOOKUP(A66,'2009'!$C$3:$U$23,13,FALSE),0)</f>
        <v>0</v>
      </c>
      <c r="N66" s="40" t="str">
        <f t="shared" si="3"/>
        <v>N/A</v>
      </c>
      <c r="O66" s="56">
        <f>+IFERROR(VLOOKUP(A66,'2017'!$C$3:$U$28,15,FALSE),0)+IFERROR(VLOOKUP(A66,'2016'!$C$3:$U$25,15,FALSE),0)+IFERROR(VLOOKUP(A66,'2015'!$C$3:$U$23,15,FALSE),0)+IFERROR(VLOOKUP(A66,'2014'!$C$3:$U$15,15,FALSE),0)+IFERROR(VLOOKUP(A66,'2013'!$C$3:$U$19,15,FALSE),0)+IFERROR(VLOOKUP(A66,'2012'!$C$3:$U$18,15,FALSE),0)+IFERROR(VLOOKUP(A66,'2011'!$C$3:$U$16,15,FALSE),0)+IFERROR(VLOOKUP(A66,'2010'!$C$3:$U$19,15,FALSE),0)+IFERROR(VLOOKUP(A66,'2009'!$C$3:$U$23,15,FALSE),0)</f>
        <v>0</v>
      </c>
      <c r="P66" s="41">
        <f t="shared" si="0"/>
        <v>0.14285714285714285</v>
      </c>
      <c r="Q66" s="41">
        <f t="shared" si="1"/>
        <v>0</v>
      </c>
      <c r="R66" s="41">
        <f t="shared" si="2"/>
        <v>0</v>
      </c>
    </row>
    <row r="67" spans="1:18" x14ac:dyDescent="0.25">
      <c r="A67" s="11" t="s">
        <v>311</v>
      </c>
      <c r="B67" s="56">
        <f>+IFERROR(VLOOKUP(A67,'2017'!$C$3:$U$28,2,FALSE),0)+IFERROR(VLOOKUP(A67,'2016'!$C$3:$U$25,2,FALSE),0)+IFERROR(VLOOKUP(A67,'2015'!$C$3:$U$23,2,FALSE),0)+IFERROR(VLOOKUP(A67,'2014'!$C$3:$U$15,2,FALSE),0)+IFERROR(VLOOKUP(A67,'2013'!$C$3:$U$19,2,FALSE),0)+IFERROR(VLOOKUP(A67,'2012'!$C$3:$U$18,2,FALSE),0)+IFERROR(VLOOKUP(A67,'2011'!$C$3:$U$16,2,FALSE),0)+IFERROR(VLOOKUP(A67,'2010'!$C$3:$U$19,2,FALSE),0)+IFERROR(VLOOKUP(A67,'2009'!$C$3:$U$23,2,FALSE),0)</f>
        <v>12</v>
      </c>
      <c r="C67" s="56">
        <f>+IFERROR(VLOOKUP(A67,'2017'!$C$3:$U$28,3,FALSE),0)+IFERROR(VLOOKUP(A67,'2016'!$C$3:$U$25,3,FALSE),0)+IFERROR(VLOOKUP(A67,'2015'!$C$3:$U$23,3,FALSE),0)+IFERROR(VLOOKUP(A67,'2014'!$C$3:$U$15,3,FALSE),0)+IFERROR(VLOOKUP(A67,'2013'!$C$3:$U$19,3,FALSE),0)+IFERROR(VLOOKUP(A67,'2012'!$C$3:$U$18,3,FALSE),0)+IFERROR(VLOOKUP(A67,'2011'!$C$3:$U$16,3,FALSE),0)+IFERROR(VLOOKUP(A67,'2010'!$C$3:$U$19,3,FALSE),0)+IFERROR(VLOOKUP(A67,'2009'!$C$3:$U$23,3,FALSE),0)</f>
        <v>4</v>
      </c>
      <c r="D67" s="56">
        <f>+IFERROR(VLOOKUP(A67,'2017'!$C$3:$U$28,4,FALSE),0)+IFERROR(VLOOKUP(A67,'2016'!$C$3:$U$25,4,FALSE),0)+IFERROR(VLOOKUP(A67,'2015'!$C$3:$U$23,4,FALSE),0)+IFERROR(VLOOKUP(A67,'2014'!$C$3:$U$15,4,FALSE),0)+IFERROR(VLOOKUP(A67,'2013'!$C$3:$U$19,4,FALSE),0)+IFERROR(VLOOKUP(A67,'2012'!$C$3:$U$18,4,FALSE),0)+IFERROR(VLOOKUP(A67,'2011'!$C$3:$U$16,4,FALSE),0)+IFERROR(VLOOKUP(A67,'2010'!$C$3:$U$19,4,FALSE),0)+IFERROR(VLOOKUP(A67,'2009'!$C$3:$U$23,4,FALSE),0)</f>
        <v>3</v>
      </c>
      <c r="E67" s="56">
        <f>+IFERROR(VLOOKUP(A67,'2017'!$C$3:$U$28,5,FALSE),0)+IFERROR(VLOOKUP(A67,'2016'!$C$3:$U$25,5,FALSE),0)+IFERROR(VLOOKUP(A67,'2015'!$C$3:$U$23,5,FALSE),0)+IFERROR(VLOOKUP(A67,'2014'!$C$3:$U$15,5,FALSE),0)+IFERROR(VLOOKUP(A67,'2013'!$C$3:$U$19,5,FALSE),0)+IFERROR(VLOOKUP(A67,'2012'!$C$3:$U$18,5,FALSE),0)+IFERROR(VLOOKUP(A67,'2011'!$C$3:$U$16,5,FALSE),0)+IFERROR(VLOOKUP(A67,'2010'!$C$3:$U$19,5,FALSE),0)+IFERROR(VLOOKUP(A67,'2009'!$C$3:$U$23,5,FALSE),0)</f>
        <v>3</v>
      </c>
      <c r="F67" s="56">
        <f>+IFERROR(VLOOKUP(A67,'2017'!$C$3:$U$28,6,FALSE),0)+IFERROR(VLOOKUP(A67,'2016'!$C$3:$U$25,6,FALSE),0)+IFERROR(VLOOKUP(A67,'2015'!$C$3:$U$23,6,FALSE),0)+IFERROR(VLOOKUP(A67,'2014'!$C$3:$U$15,6,FALSE),0)+IFERROR(VLOOKUP(A67,'2013'!$C$3:$U$19,6,FALSE),0)+IFERROR(VLOOKUP(A67,'2012'!$C$3:$U$18,6,FALSE),0)+IFERROR(VLOOKUP(A67,'2011'!$C$3:$U$16,6,FALSE),0)+IFERROR(VLOOKUP(A67,'2010'!$C$3:$U$19,6,FALSE),0)+IFERROR(VLOOKUP(A67,'2009'!$C$3:$U$23,6,FALSE),0)</f>
        <v>0</v>
      </c>
      <c r="G67" s="56">
        <f>+IFERROR(VLOOKUP(A67,'2017'!$C$3:$U$28,7,FALSE),0)+IFERROR(VLOOKUP(A67,'2016'!$C$3:$U$25,7,FALSE),0)+IFERROR(VLOOKUP(A67,'2015'!$C$3:$U$23,7,FALSE),0)+IFERROR(VLOOKUP(A67,'2014'!$C$3:$U$15,7,FALSE),0)+IFERROR(VLOOKUP(A67,'2013'!$C$3:$U$19,7,FALSE),0)+IFERROR(VLOOKUP(A67,'2012'!$C$3:$U$18,7,FALSE),0)+IFERROR(VLOOKUP(A67,'2011'!$C$3:$U$16,7,FALSE),0)+IFERROR(VLOOKUP(A67,'2010'!$C$3:$U$19,7,FALSE),0)+IFERROR(VLOOKUP(A67,'2009'!$C$3:$U$23,7,FALSE),0)</f>
        <v>0</v>
      </c>
      <c r="H67" s="56">
        <f>+IFERROR(VLOOKUP(A67,'2017'!$C$3:$U$28,8,FALSE),0)+IFERROR(VLOOKUP(A67,'2016'!$C$3:$U$25,8,FALSE),0)+IFERROR(VLOOKUP(A67,'2015'!$C$3:$U$23,8,FALSE),0)+IFERROR(VLOOKUP(A67,'2014'!$C$3:$U$15,8,FALSE),0)+IFERROR(VLOOKUP(A67,'2013'!$C$3:$U$19,8,FALSE),0)+IFERROR(VLOOKUP(A67,'2012'!$C$3:$U$18,8,FALSE),0)+IFERROR(VLOOKUP(A67,'2011'!$C$3:$U$16,8,FALSE),0)+IFERROR(VLOOKUP(A67,'2010'!$C$3:$U$19,8,FALSE),0)+IFERROR(VLOOKUP(A67,'2009'!$C$3:$U$23,8,FALSE),0)</f>
        <v>0</v>
      </c>
      <c r="I67" s="56">
        <f>+IFERROR(VLOOKUP(A67,'2017'!$C$3:$U$28,9,FALSE),0)+IFERROR(VLOOKUP(A67,'2016'!$C$3:$U$25,9,FALSE),0)+IFERROR(VLOOKUP(A67,'2015'!$C$3:$U$23,9,FALSE),0)+IFERROR(VLOOKUP(A67,'2014'!$C$3:$U$15,9,FALSE),0)+IFERROR(VLOOKUP(A67,'2013'!$C$3:$U$19,9,FALSE),0)+IFERROR(VLOOKUP(A67,'2012'!$C$3:$U$18,9,FALSE),0)+IFERROR(VLOOKUP(A67,'2011'!$C$3:$U$16,9,FALSE),0)+IFERROR(VLOOKUP(A67,'2010'!$C$3:$U$19,9,FALSE),0)+IFERROR(VLOOKUP(A67,'2009'!$C$3:$U$23,9,FALSE),0)</f>
        <v>2</v>
      </c>
      <c r="J67" s="56">
        <f>+IFERROR(VLOOKUP(A67,'2017'!$C$3:$U$28,10,FALSE),0)+IFERROR(VLOOKUP(A67,'2016'!$C$3:$U$25,10,FALSE),0)+IFERROR(VLOOKUP(A67,'2015'!$C$3:$U$23,10,FALSE),0)+IFERROR(VLOOKUP(A67,'2014'!$C$3:$U$15,10,FALSE),0)+IFERROR(VLOOKUP(A67,'2013'!$C$3:$U$19,10,FALSE),0)+IFERROR(VLOOKUP(A67,'2012'!$C$3:$U$18,10,FALSE),0)+IFERROR(VLOOKUP(A67,'2011'!$C$3:$U$16,10,FALSE),0)+IFERROR(VLOOKUP(A67,'2010'!$C$3:$U$19,10,FALSE),0)+IFERROR(VLOOKUP(A67,'2009'!$C$3:$U$23,10,FALSE),0)</f>
        <v>0</v>
      </c>
      <c r="K67" s="56">
        <f>+IFERROR(VLOOKUP(A67,'2017'!$C$3:$U$28,11,FALSE),0)+IFERROR(VLOOKUP(A67,'2016'!$C$3:$U$25,11,FALSE),0)+IFERROR(VLOOKUP(A67,'2015'!$C$3:$U$23,11,FALSE),0)+IFERROR(VLOOKUP(A67,'2014'!$C$3:$U$15,11,FALSE),0)+IFERROR(VLOOKUP(A67,'2013'!$C$3:$U$19,11,FALSE),0)+IFERROR(VLOOKUP(A67,'2012'!$C$3:$U$18,11,FALSE),0)+IFERROR(VLOOKUP(A67,'2011'!$C$3:$U$16,11,FALSE),0)+IFERROR(VLOOKUP(A67,'2010'!$C$3:$U$19,11,FALSE),0)+IFERROR(VLOOKUP(A67,'2009'!$C$3:$U$23,11,FALSE),0)</f>
        <v>2</v>
      </c>
      <c r="L67" s="56">
        <f>+IFERROR(VLOOKUP(A67,'2017'!$C$3:$U$28,12,FALSE),0)+IFERROR(VLOOKUP(A67,'2016'!$C$3:$U$25,12,FALSE),0)+IFERROR(VLOOKUP(A67,'2015'!$C$3:$U$23,12,FALSE),0)+IFERROR(VLOOKUP(A67,'2014'!$C$3:$U$15,12,FALSE),0)+IFERROR(VLOOKUP(A67,'2013'!$C$3:$U$19,12,FALSE),0)+IFERROR(VLOOKUP(A67,'2012'!$C$3:$U$18,12,FALSE),0)+IFERROR(VLOOKUP(A67,'2011'!$C$3:$U$16,12,FALSE),0)+IFERROR(VLOOKUP(A67,'2010'!$C$3:$U$19,12,FALSE),0)+IFERROR(VLOOKUP(A67,'2009'!$C$3:$U$23,12,FALSE),0)</f>
        <v>4</v>
      </c>
      <c r="M67" s="56">
        <f>+IFERROR(VLOOKUP(A67,'2017'!$C$3:$U$28,13,FALSE),0)+IFERROR(VLOOKUP(A67,'2016'!$C$3:$U$25,13,FALSE),0)+IFERROR(VLOOKUP(A67,'2015'!$C$3:$U$23,13,FALSE),0)+IFERROR(VLOOKUP(A67,'2014'!$C$3:$U$15,13,FALSE),0)+IFERROR(VLOOKUP(A67,'2013'!$C$3:$U$19,13,FALSE),0)+IFERROR(VLOOKUP(A67,'2012'!$C$3:$U$18,13,FALSE),0)+IFERROR(VLOOKUP(A67,'2011'!$C$3:$U$16,13,FALSE),0)+IFERROR(VLOOKUP(A67,'2010'!$C$3:$U$19,13,FALSE),0)+IFERROR(VLOOKUP(A67,'2009'!$C$3:$U$23,13,FALSE),0)</f>
        <v>0</v>
      </c>
      <c r="N67" s="40" t="str">
        <f t="shared" si="3"/>
        <v>N/A</v>
      </c>
      <c r="O67" s="56">
        <f>+IFERROR(VLOOKUP(A67,'2017'!$C$3:$U$28,15,FALSE),0)+IFERROR(VLOOKUP(A67,'2016'!$C$3:$U$25,15,FALSE),0)+IFERROR(VLOOKUP(A67,'2015'!$C$3:$U$23,15,FALSE),0)+IFERROR(VLOOKUP(A67,'2014'!$C$3:$U$15,15,FALSE),0)+IFERROR(VLOOKUP(A67,'2013'!$C$3:$U$19,15,FALSE),0)+IFERROR(VLOOKUP(A67,'2012'!$C$3:$U$18,15,FALSE),0)+IFERROR(VLOOKUP(A67,'2011'!$C$3:$U$16,15,FALSE),0)+IFERROR(VLOOKUP(A67,'2010'!$C$3:$U$19,15,FALSE),0)+IFERROR(VLOOKUP(A67,'2009'!$C$3:$U$23,15,FALSE),0)</f>
        <v>0</v>
      </c>
      <c r="P67" s="41">
        <f t="shared" si="0"/>
        <v>0.25</v>
      </c>
      <c r="Q67" s="41">
        <f t="shared" si="1"/>
        <v>0.5</v>
      </c>
      <c r="R67" s="41">
        <f t="shared" si="2"/>
        <v>0.25</v>
      </c>
    </row>
    <row r="68" spans="1:18" x14ac:dyDescent="0.25">
      <c r="A68" s="11" t="s">
        <v>297</v>
      </c>
      <c r="B68" s="56">
        <f>+IFERROR(VLOOKUP(A68,'2017'!$C$3:$U$28,2,FALSE),0)+IFERROR(VLOOKUP(A68,'2016'!$C$3:$U$25,2,FALSE),0)+IFERROR(VLOOKUP(A68,'2015'!$C$3:$U$23,2,FALSE),0)+IFERROR(VLOOKUP(A68,'2014'!$C$3:$U$15,2,FALSE),0)+IFERROR(VLOOKUP(A68,'2013'!$C$3:$U$19,2,FALSE),0)+IFERROR(VLOOKUP(A68,'2012'!$C$3:$U$18,2,FALSE),0)+IFERROR(VLOOKUP(A68,'2011'!$C$3:$U$16,2,FALSE),0)+IFERROR(VLOOKUP(A68,'2010'!$C$3:$U$19,2,FALSE),0)+IFERROR(VLOOKUP(A68,'2009'!$C$3:$U$23,2,FALSE),0)</f>
        <v>8</v>
      </c>
      <c r="C68" s="56">
        <f>+IFERROR(VLOOKUP(A68,'2017'!$C$3:$U$28,3,FALSE),0)+IFERROR(VLOOKUP(A68,'2016'!$C$3:$U$25,3,FALSE),0)+IFERROR(VLOOKUP(A68,'2015'!$C$3:$U$23,3,FALSE),0)+IFERROR(VLOOKUP(A68,'2014'!$C$3:$U$15,3,FALSE),0)+IFERROR(VLOOKUP(A68,'2013'!$C$3:$U$19,3,FALSE),0)+IFERROR(VLOOKUP(A68,'2012'!$C$3:$U$18,3,FALSE),0)+IFERROR(VLOOKUP(A68,'2011'!$C$3:$U$16,3,FALSE),0)+IFERROR(VLOOKUP(A68,'2010'!$C$3:$U$19,3,FALSE),0)+IFERROR(VLOOKUP(A68,'2009'!$C$3:$U$23,3,FALSE),0)</f>
        <v>0</v>
      </c>
      <c r="D68" s="56">
        <f>+IFERROR(VLOOKUP(A68,'2017'!$C$3:$U$28,4,FALSE),0)+IFERROR(VLOOKUP(A68,'2016'!$C$3:$U$25,4,FALSE),0)+IFERROR(VLOOKUP(A68,'2015'!$C$3:$U$23,4,FALSE),0)+IFERROR(VLOOKUP(A68,'2014'!$C$3:$U$15,4,FALSE),0)+IFERROR(VLOOKUP(A68,'2013'!$C$3:$U$19,4,FALSE),0)+IFERROR(VLOOKUP(A68,'2012'!$C$3:$U$18,4,FALSE),0)+IFERROR(VLOOKUP(A68,'2011'!$C$3:$U$16,4,FALSE),0)+IFERROR(VLOOKUP(A68,'2010'!$C$3:$U$19,4,FALSE),0)+IFERROR(VLOOKUP(A68,'2009'!$C$3:$U$23,4,FALSE),0)</f>
        <v>3</v>
      </c>
      <c r="E68" s="56">
        <f>+IFERROR(VLOOKUP(A68,'2017'!$C$3:$U$28,5,FALSE),0)+IFERROR(VLOOKUP(A68,'2016'!$C$3:$U$25,5,FALSE),0)+IFERROR(VLOOKUP(A68,'2015'!$C$3:$U$23,5,FALSE),0)+IFERROR(VLOOKUP(A68,'2014'!$C$3:$U$15,5,FALSE),0)+IFERROR(VLOOKUP(A68,'2013'!$C$3:$U$19,5,FALSE),0)+IFERROR(VLOOKUP(A68,'2012'!$C$3:$U$18,5,FALSE),0)+IFERROR(VLOOKUP(A68,'2011'!$C$3:$U$16,5,FALSE),0)+IFERROR(VLOOKUP(A68,'2010'!$C$3:$U$19,5,FALSE),0)+IFERROR(VLOOKUP(A68,'2009'!$C$3:$U$23,5,FALSE),0)</f>
        <v>2</v>
      </c>
      <c r="F68" s="56">
        <f>+IFERROR(VLOOKUP(A68,'2017'!$C$3:$U$28,6,FALSE),0)+IFERROR(VLOOKUP(A68,'2016'!$C$3:$U$25,6,FALSE),0)+IFERROR(VLOOKUP(A68,'2015'!$C$3:$U$23,6,FALSE),0)+IFERROR(VLOOKUP(A68,'2014'!$C$3:$U$15,6,FALSE),0)+IFERROR(VLOOKUP(A68,'2013'!$C$3:$U$19,6,FALSE),0)+IFERROR(VLOOKUP(A68,'2012'!$C$3:$U$18,6,FALSE),0)+IFERROR(VLOOKUP(A68,'2011'!$C$3:$U$16,6,FALSE),0)+IFERROR(VLOOKUP(A68,'2010'!$C$3:$U$19,6,FALSE),0)+IFERROR(VLOOKUP(A68,'2009'!$C$3:$U$23,6,FALSE),0)</f>
        <v>1</v>
      </c>
      <c r="G68" s="56">
        <f>+IFERROR(VLOOKUP(A68,'2017'!$C$3:$U$28,7,FALSE),0)+IFERROR(VLOOKUP(A68,'2016'!$C$3:$U$25,7,FALSE),0)+IFERROR(VLOOKUP(A68,'2015'!$C$3:$U$23,7,FALSE),0)+IFERROR(VLOOKUP(A68,'2014'!$C$3:$U$15,7,FALSE),0)+IFERROR(VLOOKUP(A68,'2013'!$C$3:$U$19,7,FALSE),0)+IFERROR(VLOOKUP(A68,'2012'!$C$3:$U$18,7,FALSE),0)+IFERROR(VLOOKUP(A68,'2011'!$C$3:$U$16,7,FALSE),0)+IFERROR(VLOOKUP(A68,'2010'!$C$3:$U$19,7,FALSE),0)+IFERROR(VLOOKUP(A68,'2009'!$C$3:$U$23,7,FALSE),0)</f>
        <v>0</v>
      </c>
      <c r="H68" s="56">
        <f>+IFERROR(VLOOKUP(A68,'2017'!$C$3:$U$28,8,FALSE),0)+IFERROR(VLOOKUP(A68,'2016'!$C$3:$U$25,8,FALSE),0)+IFERROR(VLOOKUP(A68,'2015'!$C$3:$U$23,8,FALSE),0)+IFERROR(VLOOKUP(A68,'2014'!$C$3:$U$15,8,FALSE),0)+IFERROR(VLOOKUP(A68,'2013'!$C$3:$U$19,8,FALSE),0)+IFERROR(VLOOKUP(A68,'2012'!$C$3:$U$18,8,FALSE),0)+IFERROR(VLOOKUP(A68,'2011'!$C$3:$U$16,8,FALSE),0)+IFERROR(VLOOKUP(A68,'2010'!$C$3:$U$19,8,FALSE),0)+IFERROR(VLOOKUP(A68,'2009'!$C$3:$U$23,8,FALSE),0)</f>
        <v>0</v>
      </c>
      <c r="I68" s="56">
        <f>+IFERROR(VLOOKUP(A68,'2017'!$C$3:$U$28,9,FALSE),0)+IFERROR(VLOOKUP(A68,'2016'!$C$3:$U$25,9,FALSE),0)+IFERROR(VLOOKUP(A68,'2015'!$C$3:$U$23,9,FALSE),0)+IFERROR(VLOOKUP(A68,'2014'!$C$3:$U$15,9,FALSE),0)+IFERROR(VLOOKUP(A68,'2013'!$C$3:$U$19,9,FALSE),0)+IFERROR(VLOOKUP(A68,'2012'!$C$3:$U$18,9,FALSE),0)+IFERROR(VLOOKUP(A68,'2011'!$C$3:$U$16,9,FALSE),0)+IFERROR(VLOOKUP(A68,'2010'!$C$3:$U$19,9,FALSE),0)+IFERROR(VLOOKUP(A68,'2009'!$C$3:$U$23,9,FALSE),0)</f>
        <v>1</v>
      </c>
      <c r="J68" s="56">
        <f>+IFERROR(VLOOKUP(A68,'2017'!$C$3:$U$28,10,FALSE),0)+IFERROR(VLOOKUP(A68,'2016'!$C$3:$U$25,10,FALSE),0)+IFERROR(VLOOKUP(A68,'2015'!$C$3:$U$23,10,FALSE),0)+IFERROR(VLOOKUP(A68,'2014'!$C$3:$U$15,10,FALSE),0)+IFERROR(VLOOKUP(A68,'2013'!$C$3:$U$19,10,FALSE),0)+IFERROR(VLOOKUP(A68,'2012'!$C$3:$U$18,10,FALSE),0)+IFERROR(VLOOKUP(A68,'2011'!$C$3:$U$16,10,FALSE),0)+IFERROR(VLOOKUP(A68,'2010'!$C$3:$U$19,10,FALSE),0)+IFERROR(VLOOKUP(A68,'2009'!$C$3:$U$23,10,FALSE),0)</f>
        <v>1</v>
      </c>
      <c r="K68" s="56">
        <f>+IFERROR(VLOOKUP(A68,'2017'!$C$3:$U$28,11,FALSE),0)+IFERROR(VLOOKUP(A68,'2016'!$C$3:$U$25,11,FALSE),0)+IFERROR(VLOOKUP(A68,'2015'!$C$3:$U$23,11,FALSE),0)+IFERROR(VLOOKUP(A68,'2014'!$C$3:$U$15,11,FALSE),0)+IFERROR(VLOOKUP(A68,'2013'!$C$3:$U$19,11,FALSE),0)+IFERROR(VLOOKUP(A68,'2012'!$C$3:$U$18,11,FALSE),0)+IFERROR(VLOOKUP(A68,'2011'!$C$3:$U$16,11,FALSE),0)+IFERROR(VLOOKUP(A68,'2010'!$C$3:$U$19,11,FALSE),0)+IFERROR(VLOOKUP(A68,'2009'!$C$3:$U$23,11,FALSE),0)</f>
        <v>1</v>
      </c>
      <c r="L68" s="56">
        <f>+IFERROR(VLOOKUP(A68,'2017'!$C$3:$U$28,12,FALSE),0)+IFERROR(VLOOKUP(A68,'2016'!$C$3:$U$25,12,FALSE),0)+IFERROR(VLOOKUP(A68,'2015'!$C$3:$U$23,12,FALSE),0)+IFERROR(VLOOKUP(A68,'2014'!$C$3:$U$15,12,FALSE),0)+IFERROR(VLOOKUP(A68,'2013'!$C$3:$U$19,12,FALSE),0)+IFERROR(VLOOKUP(A68,'2012'!$C$3:$U$18,12,FALSE),0)+IFERROR(VLOOKUP(A68,'2011'!$C$3:$U$16,12,FALSE),0)+IFERROR(VLOOKUP(A68,'2010'!$C$3:$U$19,12,FALSE),0)+IFERROR(VLOOKUP(A68,'2009'!$C$3:$U$23,12,FALSE),0)</f>
        <v>1</v>
      </c>
      <c r="M68" s="56">
        <f>+IFERROR(VLOOKUP(A68,'2017'!$C$3:$U$28,13,FALSE),0)+IFERROR(VLOOKUP(A68,'2016'!$C$3:$U$25,13,FALSE),0)+IFERROR(VLOOKUP(A68,'2015'!$C$3:$U$23,13,FALSE),0)+IFERROR(VLOOKUP(A68,'2014'!$C$3:$U$15,13,FALSE),0)+IFERROR(VLOOKUP(A68,'2013'!$C$3:$U$19,13,FALSE),0)+IFERROR(VLOOKUP(A68,'2012'!$C$3:$U$18,13,FALSE),0)+IFERROR(VLOOKUP(A68,'2011'!$C$3:$U$16,13,FALSE),0)+IFERROR(VLOOKUP(A68,'2010'!$C$3:$U$19,13,FALSE),0)+IFERROR(VLOOKUP(A68,'2009'!$C$3:$U$23,13,FALSE),0)</f>
        <v>0</v>
      </c>
      <c r="N68" s="40" t="str">
        <f t="shared" si="3"/>
        <v>N/A</v>
      </c>
      <c r="O68" s="56">
        <f>+IFERROR(VLOOKUP(A68,'2017'!$C$3:$U$28,15,FALSE),0)+IFERROR(VLOOKUP(A68,'2016'!$C$3:$U$25,15,FALSE),0)+IFERROR(VLOOKUP(A68,'2015'!$C$3:$U$23,15,FALSE),0)+IFERROR(VLOOKUP(A68,'2014'!$C$3:$U$15,15,FALSE),0)+IFERROR(VLOOKUP(A68,'2013'!$C$3:$U$19,15,FALSE),0)+IFERROR(VLOOKUP(A68,'2012'!$C$3:$U$18,15,FALSE),0)+IFERROR(VLOOKUP(A68,'2011'!$C$3:$U$16,15,FALSE),0)+IFERROR(VLOOKUP(A68,'2010'!$C$3:$U$19,15,FALSE),0)+IFERROR(VLOOKUP(A68,'2009'!$C$3:$U$23,15,FALSE),0)</f>
        <v>0</v>
      </c>
      <c r="P68" s="41">
        <f t="shared" si="0"/>
        <v>0.44444444444444442</v>
      </c>
      <c r="Q68" s="41">
        <f t="shared" si="1"/>
        <v>0.875</v>
      </c>
      <c r="R68" s="41">
        <f t="shared" si="2"/>
        <v>0.375</v>
      </c>
    </row>
    <row r="69" spans="1:18" x14ac:dyDescent="0.25">
      <c r="A69" s="11" t="s">
        <v>220</v>
      </c>
      <c r="B69" s="56">
        <f>+IFERROR(VLOOKUP(A69,'2017'!$C$3:$U$28,2,FALSE),0)+IFERROR(VLOOKUP(A69,'2016'!$C$3:$U$25,2,FALSE),0)+IFERROR(VLOOKUP(A69,'2015'!$C$3:$U$23,2,FALSE),0)+IFERROR(VLOOKUP(A69,'2014'!$C$3:$U$15,2,FALSE),0)+IFERROR(VLOOKUP(A69,'2013'!$C$3:$U$19,2,FALSE),0)+IFERROR(VLOOKUP(A69,'2012'!$C$3:$U$18,2,FALSE),0)+IFERROR(VLOOKUP(A69,'2011'!$C$3:$U$16,2,FALSE),0)+IFERROR(VLOOKUP(A69,'2010'!$C$3:$U$19,2,FALSE),0)+IFERROR(VLOOKUP(A69,'2009'!$C$3:$U$23,2,FALSE),0)</f>
        <v>343</v>
      </c>
      <c r="C69" s="56">
        <f>+IFERROR(VLOOKUP(A69,'2017'!$C$3:$U$28,3,FALSE),0)+IFERROR(VLOOKUP(A69,'2016'!$C$3:$U$25,3,FALSE),0)+IFERROR(VLOOKUP(A69,'2015'!$C$3:$U$23,3,FALSE),0)+IFERROR(VLOOKUP(A69,'2014'!$C$3:$U$15,3,FALSE),0)+IFERROR(VLOOKUP(A69,'2013'!$C$3:$U$19,3,FALSE),0)+IFERROR(VLOOKUP(A69,'2012'!$C$3:$U$18,3,FALSE),0)+IFERROR(VLOOKUP(A69,'2011'!$C$3:$U$16,3,FALSE),0)+IFERROR(VLOOKUP(A69,'2010'!$C$3:$U$19,3,FALSE),0)+IFERROR(VLOOKUP(A69,'2009'!$C$3:$U$23,3,FALSE),0)</f>
        <v>106</v>
      </c>
      <c r="D69" s="56">
        <f>+IFERROR(VLOOKUP(A69,'2017'!$C$3:$U$28,4,FALSE),0)+IFERROR(VLOOKUP(A69,'2016'!$C$3:$U$25,4,FALSE),0)+IFERROR(VLOOKUP(A69,'2015'!$C$3:$U$23,4,FALSE),0)+IFERROR(VLOOKUP(A69,'2014'!$C$3:$U$15,4,FALSE),0)+IFERROR(VLOOKUP(A69,'2013'!$C$3:$U$19,4,FALSE),0)+IFERROR(VLOOKUP(A69,'2012'!$C$3:$U$18,4,FALSE),0)+IFERROR(VLOOKUP(A69,'2011'!$C$3:$U$16,4,FALSE),0)+IFERROR(VLOOKUP(A69,'2010'!$C$3:$U$19,4,FALSE),0)+IFERROR(VLOOKUP(A69,'2009'!$C$3:$U$23,4,FALSE),0)</f>
        <v>144</v>
      </c>
      <c r="E69" s="56">
        <f>+IFERROR(VLOOKUP(A69,'2017'!$C$3:$U$28,5,FALSE),0)+IFERROR(VLOOKUP(A69,'2016'!$C$3:$U$25,5,FALSE),0)+IFERROR(VLOOKUP(A69,'2015'!$C$3:$U$23,5,FALSE),0)+IFERROR(VLOOKUP(A69,'2014'!$C$3:$U$15,5,FALSE),0)+IFERROR(VLOOKUP(A69,'2013'!$C$3:$U$19,5,FALSE),0)+IFERROR(VLOOKUP(A69,'2012'!$C$3:$U$18,5,FALSE),0)+IFERROR(VLOOKUP(A69,'2011'!$C$3:$U$16,5,FALSE),0)+IFERROR(VLOOKUP(A69,'2010'!$C$3:$U$19,5,FALSE),0)+IFERROR(VLOOKUP(A69,'2009'!$C$3:$U$23,5,FALSE),0)</f>
        <v>77</v>
      </c>
      <c r="F69" s="56">
        <f>+IFERROR(VLOOKUP(A69,'2017'!$C$3:$U$28,6,FALSE),0)+IFERROR(VLOOKUP(A69,'2016'!$C$3:$U$25,6,FALSE),0)+IFERROR(VLOOKUP(A69,'2015'!$C$3:$U$23,6,FALSE),0)+IFERROR(VLOOKUP(A69,'2014'!$C$3:$U$15,6,FALSE),0)+IFERROR(VLOOKUP(A69,'2013'!$C$3:$U$19,6,FALSE),0)+IFERROR(VLOOKUP(A69,'2012'!$C$3:$U$18,6,FALSE),0)+IFERROR(VLOOKUP(A69,'2011'!$C$3:$U$16,6,FALSE),0)+IFERROR(VLOOKUP(A69,'2010'!$C$3:$U$19,6,FALSE),0)+IFERROR(VLOOKUP(A69,'2009'!$C$3:$U$23,6,FALSE),0)</f>
        <v>37</v>
      </c>
      <c r="G69" s="56">
        <f>+IFERROR(VLOOKUP(A69,'2017'!$C$3:$U$28,7,FALSE),0)+IFERROR(VLOOKUP(A69,'2016'!$C$3:$U$25,7,FALSE),0)+IFERROR(VLOOKUP(A69,'2015'!$C$3:$U$23,7,FALSE),0)+IFERROR(VLOOKUP(A69,'2014'!$C$3:$U$15,7,FALSE),0)+IFERROR(VLOOKUP(A69,'2013'!$C$3:$U$19,7,FALSE),0)+IFERROR(VLOOKUP(A69,'2012'!$C$3:$U$18,7,FALSE),0)+IFERROR(VLOOKUP(A69,'2011'!$C$3:$U$16,7,FALSE),0)+IFERROR(VLOOKUP(A69,'2010'!$C$3:$U$19,7,FALSE),0)+IFERROR(VLOOKUP(A69,'2009'!$C$3:$U$23,7,FALSE),0)</f>
        <v>0</v>
      </c>
      <c r="H69" s="56">
        <f>+IFERROR(VLOOKUP(A69,'2017'!$C$3:$U$28,8,FALSE),0)+IFERROR(VLOOKUP(A69,'2016'!$C$3:$U$25,8,FALSE),0)+IFERROR(VLOOKUP(A69,'2015'!$C$3:$U$23,8,FALSE),0)+IFERROR(VLOOKUP(A69,'2014'!$C$3:$U$15,8,FALSE),0)+IFERROR(VLOOKUP(A69,'2013'!$C$3:$U$19,8,FALSE),0)+IFERROR(VLOOKUP(A69,'2012'!$C$3:$U$18,8,FALSE),0)+IFERROR(VLOOKUP(A69,'2011'!$C$3:$U$16,8,FALSE),0)+IFERROR(VLOOKUP(A69,'2010'!$C$3:$U$19,8,FALSE),0)+IFERROR(VLOOKUP(A69,'2009'!$C$3:$U$23,8,FALSE),0)</f>
        <v>30</v>
      </c>
      <c r="I69" s="56">
        <f>+IFERROR(VLOOKUP(A69,'2017'!$C$3:$U$28,9,FALSE),0)+IFERROR(VLOOKUP(A69,'2016'!$C$3:$U$25,9,FALSE),0)+IFERROR(VLOOKUP(A69,'2015'!$C$3:$U$23,9,FALSE),0)+IFERROR(VLOOKUP(A69,'2014'!$C$3:$U$15,9,FALSE),0)+IFERROR(VLOOKUP(A69,'2013'!$C$3:$U$19,9,FALSE),0)+IFERROR(VLOOKUP(A69,'2012'!$C$3:$U$18,9,FALSE),0)+IFERROR(VLOOKUP(A69,'2011'!$C$3:$U$16,9,FALSE),0)+IFERROR(VLOOKUP(A69,'2010'!$C$3:$U$19,9,FALSE),0)+IFERROR(VLOOKUP(A69,'2009'!$C$3:$U$23,9,FALSE),0)</f>
        <v>110</v>
      </c>
      <c r="J69" s="56">
        <f>+IFERROR(VLOOKUP(A69,'2017'!$C$3:$U$28,10,FALSE),0)+IFERROR(VLOOKUP(A69,'2016'!$C$3:$U$25,10,FALSE),0)+IFERROR(VLOOKUP(A69,'2015'!$C$3:$U$23,10,FALSE),0)+IFERROR(VLOOKUP(A69,'2014'!$C$3:$U$15,10,FALSE),0)+IFERROR(VLOOKUP(A69,'2013'!$C$3:$U$19,10,FALSE),0)+IFERROR(VLOOKUP(A69,'2012'!$C$3:$U$18,10,FALSE),0)+IFERROR(VLOOKUP(A69,'2011'!$C$3:$U$16,10,FALSE),0)+IFERROR(VLOOKUP(A69,'2010'!$C$3:$U$19,10,FALSE),0)+IFERROR(VLOOKUP(A69,'2009'!$C$3:$U$23,10,FALSE),0)</f>
        <v>4</v>
      </c>
      <c r="K69" s="56">
        <f>+IFERROR(VLOOKUP(A69,'2017'!$C$3:$U$28,11,FALSE),0)+IFERROR(VLOOKUP(A69,'2016'!$C$3:$U$25,11,FALSE),0)+IFERROR(VLOOKUP(A69,'2015'!$C$3:$U$23,11,FALSE),0)+IFERROR(VLOOKUP(A69,'2014'!$C$3:$U$15,11,FALSE),0)+IFERROR(VLOOKUP(A69,'2013'!$C$3:$U$19,11,FALSE),0)+IFERROR(VLOOKUP(A69,'2012'!$C$3:$U$18,11,FALSE),0)+IFERROR(VLOOKUP(A69,'2011'!$C$3:$U$16,11,FALSE),0)+IFERROR(VLOOKUP(A69,'2010'!$C$3:$U$19,11,FALSE),0)+IFERROR(VLOOKUP(A69,'2009'!$C$3:$U$23,11,FALSE),0)</f>
        <v>85</v>
      </c>
      <c r="L69" s="56">
        <f>+IFERROR(VLOOKUP(A69,'2017'!$C$3:$U$28,12,FALSE),0)+IFERROR(VLOOKUP(A69,'2016'!$C$3:$U$25,12,FALSE),0)+IFERROR(VLOOKUP(A69,'2015'!$C$3:$U$23,12,FALSE),0)+IFERROR(VLOOKUP(A69,'2014'!$C$3:$U$15,12,FALSE),0)+IFERROR(VLOOKUP(A69,'2013'!$C$3:$U$19,12,FALSE),0)+IFERROR(VLOOKUP(A69,'2012'!$C$3:$U$18,12,FALSE),0)+IFERROR(VLOOKUP(A69,'2011'!$C$3:$U$16,12,FALSE),0)+IFERROR(VLOOKUP(A69,'2010'!$C$3:$U$19,12,FALSE),0)+IFERROR(VLOOKUP(A69,'2009'!$C$3:$U$23,12,FALSE),0)</f>
        <v>76</v>
      </c>
      <c r="M69" s="56">
        <f>+IFERROR(VLOOKUP(A69,'2017'!$C$3:$U$28,13,FALSE),0)+IFERROR(VLOOKUP(A69,'2016'!$C$3:$U$25,13,FALSE),0)+IFERROR(VLOOKUP(A69,'2015'!$C$3:$U$23,13,FALSE),0)+IFERROR(VLOOKUP(A69,'2014'!$C$3:$U$15,13,FALSE),0)+IFERROR(VLOOKUP(A69,'2013'!$C$3:$U$19,13,FALSE),0)+IFERROR(VLOOKUP(A69,'2012'!$C$3:$U$18,13,FALSE),0)+IFERROR(VLOOKUP(A69,'2011'!$C$3:$U$16,13,FALSE),0)+IFERROR(VLOOKUP(A69,'2010'!$C$3:$U$19,13,FALSE),0)+IFERROR(VLOOKUP(A69,'2009'!$C$3:$U$23,13,FALSE),0)</f>
        <v>5</v>
      </c>
      <c r="N69" s="40">
        <f t="shared" si="3"/>
        <v>15.2</v>
      </c>
      <c r="O69" s="56">
        <f>+IFERROR(VLOOKUP(A69,'2017'!$C$3:$U$28,15,FALSE),0)+IFERROR(VLOOKUP(A69,'2016'!$C$3:$U$25,15,FALSE),0)+IFERROR(VLOOKUP(A69,'2015'!$C$3:$U$23,15,FALSE),0)+IFERROR(VLOOKUP(A69,'2014'!$C$3:$U$15,15,FALSE),0)+IFERROR(VLOOKUP(A69,'2013'!$C$3:$U$19,15,FALSE),0)+IFERROR(VLOOKUP(A69,'2012'!$C$3:$U$18,15,FALSE),0)+IFERROR(VLOOKUP(A69,'2011'!$C$3:$U$16,15,FALSE),0)+IFERROR(VLOOKUP(A69,'2010'!$C$3:$U$19,15,FALSE),0)+IFERROR(VLOOKUP(A69,'2009'!$C$3:$U$23,15,FALSE),0)</f>
        <v>0.66666666666666663</v>
      </c>
      <c r="P69" s="41">
        <f t="shared" si="0"/>
        <v>0.42761265580057523</v>
      </c>
      <c r="Q69" s="41">
        <f t="shared" si="1"/>
        <v>0.86005830903790093</v>
      </c>
      <c r="R69" s="41">
        <f t="shared" si="2"/>
        <v>0.41982507288629739</v>
      </c>
    </row>
    <row r="70" spans="1:18" x14ac:dyDescent="0.25">
      <c r="A70" s="11" t="s">
        <v>312</v>
      </c>
      <c r="B70" s="56">
        <f>+IFERROR(VLOOKUP(A70,'2017'!$C$3:$U$28,2,FALSE),0)+IFERROR(VLOOKUP(A70,'2016'!$C$3:$U$25,2,FALSE),0)+IFERROR(VLOOKUP(A70,'2015'!$C$3:$U$23,2,FALSE),0)+IFERROR(VLOOKUP(A70,'2014'!$C$3:$U$15,2,FALSE),0)+IFERROR(VLOOKUP(A70,'2013'!$C$3:$U$19,2,FALSE),0)+IFERROR(VLOOKUP(A70,'2012'!$C$3:$U$18,2,FALSE),0)+IFERROR(VLOOKUP(A70,'2011'!$C$3:$U$16,2,FALSE),0)+IFERROR(VLOOKUP(A70,'2010'!$C$3:$U$19,2,FALSE),0)+IFERROR(VLOOKUP(A70,'2009'!$C$3:$U$23,2,FALSE),0)</f>
        <v>62</v>
      </c>
      <c r="C70" s="56">
        <f>+IFERROR(VLOOKUP(A70,'2017'!$C$3:$U$28,3,FALSE),0)+IFERROR(VLOOKUP(A70,'2016'!$C$3:$U$25,3,FALSE),0)+IFERROR(VLOOKUP(A70,'2015'!$C$3:$U$23,3,FALSE),0)+IFERROR(VLOOKUP(A70,'2014'!$C$3:$U$15,3,FALSE),0)+IFERROR(VLOOKUP(A70,'2013'!$C$3:$U$19,3,FALSE),0)+IFERROR(VLOOKUP(A70,'2012'!$C$3:$U$18,3,FALSE),0)+IFERROR(VLOOKUP(A70,'2011'!$C$3:$U$16,3,FALSE),0)+IFERROR(VLOOKUP(A70,'2010'!$C$3:$U$19,3,FALSE),0)+IFERROR(VLOOKUP(A70,'2009'!$C$3:$U$23,3,FALSE),0)</f>
        <v>13</v>
      </c>
      <c r="D70" s="56">
        <f>+IFERROR(VLOOKUP(A70,'2017'!$C$3:$U$28,4,FALSE),0)+IFERROR(VLOOKUP(A70,'2016'!$C$3:$U$25,4,FALSE),0)+IFERROR(VLOOKUP(A70,'2015'!$C$3:$U$23,4,FALSE),0)+IFERROR(VLOOKUP(A70,'2014'!$C$3:$U$15,4,FALSE),0)+IFERROR(VLOOKUP(A70,'2013'!$C$3:$U$19,4,FALSE),0)+IFERROR(VLOOKUP(A70,'2012'!$C$3:$U$18,4,FALSE),0)+IFERROR(VLOOKUP(A70,'2011'!$C$3:$U$16,4,FALSE),0)+IFERROR(VLOOKUP(A70,'2010'!$C$3:$U$19,4,FALSE),0)+IFERROR(VLOOKUP(A70,'2009'!$C$3:$U$23,4,FALSE),0)</f>
        <v>16</v>
      </c>
      <c r="E70" s="56">
        <f>+IFERROR(VLOOKUP(A70,'2017'!$C$3:$U$28,5,FALSE),0)+IFERROR(VLOOKUP(A70,'2016'!$C$3:$U$25,5,FALSE),0)+IFERROR(VLOOKUP(A70,'2015'!$C$3:$U$23,5,FALSE),0)+IFERROR(VLOOKUP(A70,'2014'!$C$3:$U$15,5,FALSE),0)+IFERROR(VLOOKUP(A70,'2013'!$C$3:$U$19,5,FALSE),0)+IFERROR(VLOOKUP(A70,'2012'!$C$3:$U$18,5,FALSE),0)+IFERROR(VLOOKUP(A70,'2011'!$C$3:$U$16,5,FALSE),0)+IFERROR(VLOOKUP(A70,'2010'!$C$3:$U$19,5,FALSE),0)+IFERROR(VLOOKUP(A70,'2009'!$C$3:$U$23,5,FALSE),0)</f>
        <v>15</v>
      </c>
      <c r="F70" s="56">
        <f>+IFERROR(VLOOKUP(A70,'2017'!$C$3:$U$28,6,FALSE),0)+IFERROR(VLOOKUP(A70,'2016'!$C$3:$U$25,6,FALSE),0)+IFERROR(VLOOKUP(A70,'2015'!$C$3:$U$23,6,FALSE),0)+IFERROR(VLOOKUP(A70,'2014'!$C$3:$U$15,6,FALSE),0)+IFERROR(VLOOKUP(A70,'2013'!$C$3:$U$19,6,FALSE),0)+IFERROR(VLOOKUP(A70,'2012'!$C$3:$U$18,6,FALSE),0)+IFERROR(VLOOKUP(A70,'2011'!$C$3:$U$16,6,FALSE),0)+IFERROR(VLOOKUP(A70,'2010'!$C$3:$U$19,6,FALSE),0)+IFERROR(VLOOKUP(A70,'2009'!$C$3:$U$23,6,FALSE),0)</f>
        <v>1</v>
      </c>
      <c r="G70" s="56">
        <f>+IFERROR(VLOOKUP(A70,'2017'!$C$3:$U$28,7,FALSE),0)+IFERROR(VLOOKUP(A70,'2016'!$C$3:$U$25,7,FALSE),0)+IFERROR(VLOOKUP(A70,'2015'!$C$3:$U$23,7,FALSE),0)+IFERROR(VLOOKUP(A70,'2014'!$C$3:$U$15,7,FALSE),0)+IFERROR(VLOOKUP(A70,'2013'!$C$3:$U$19,7,FALSE),0)+IFERROR(VLOOKUP(A70,'2012'!$C$3:$U$18,7,FALSE),0)+IFERROR(VLOOKUP(A70,'2011'!$C$3:$U$16,7,FALSE),0)+IFERROR(VLOOKUP(A70,'2010'!$C$3:$U$19,7,FALSE),0)+IFERROR(VLOOKUP(A70,'2009'!$C$3:$U$23,7,FALSE),0)</f>
        <v>0</v>
      </c>
      <c r="H70" s="56">
        <f>+IFERROR(VLOOKUP(A70,'2017'!$C$3:$U$28,8,FALSE),0)+IFERROR(VLOOKUP(A70,'2016'!$C$3:$U$25,8,FALSE),0)+IFERROR(VLOOKUP(A70,'2015'!$C$3:$U$23,8,FALSE),0)+IFERROR(VLOOKUP(A70,'2014'!$C$3:$U$15,8,FALSE),0)+IFERROR(VLOOKUP(A70,'2013'!$C$3:$U$19,8,FALSE),0)+IFERROR(VLOOKUP(A70,'2012'!$C$3:$U$18,8,FALSE),0)+IFERROR(VLOOKUP(A70,'2011'!$C$3:$U$16,8,FALSE),0)+IFERROR(VLOOKUP(A70,'2010'!$C$3:$U$19,8,FALSE),0)+IFERROR(VLOOKUP(A70,'2009'!$C$3:$U$23,8,FALSE),0)</f>
        <v>0</v>
      </c>
      <c r="I70" s="56">
        <f>+IFERROR(VLOOKUP(A70,'2017'!$C$3:$U$28,9,FALSE),0)+IFERROR(VLOOKUP(A70,'2016'!$C$3:$U$25,9,FALSE),0)+IFERROR(VLOOKUP(A70,'2015'!$C$3:$U$23,9,FALSE),0)+IFERROR(VLOOKUP(A70,'2014'!$C$3:$U$15,9,FALSE),0)+IFERROR(VLOOKUP(A70,'2013'!$C$3:$U$19,9,FALSE),0)+IFERROR(VLOOKUP(A70,'2012'!$C$3:$U$18,9,FALSE),0)+IFERROR(VLOOKUP(A70,'2011'!$C$3:$U$16,9,FALSE),0)+IFERROR(VLOOKUP(A70,'2010'!$C$3:$U$19,9,FALSE),0)+IFERROR(VLOOKUP(A70,'2009'!$C$3:$U$23,9,FALSE),0)</f>
        <v>5</v>
      </c>
      <c r="J70" s="56">
        <f>+IFERROR(VLOOKUP(A70,'2017'!$C$3:$U$28,10,FALSE),0)+IFERROR(VLOOKUP(A70,'2016'!$C$3:$U$25,10,FALSE),0)+IFERROR(VLOOKUP(A70,'2015'!$C$3:$U$23,10,FALSE),0)+IFERROR(VLOOKUP(A70,'2014'!$C$3:$U$15,10,FALSE),0)+IFERROR(VLOOKUP(A70,'2013'!$C$3:$U$19,10,FALSE),0)+IFERROR(VLOOKUP(A70,'2012'!$C$3:$U$18,10,FALSE),0)+IFERROR(VLOOKUP(A70,'2011'!$C$3:$U$16,10,FALSE),0)+IFERROR(VLOOKUP(A70,'2010'!$C$3:$U$19,10,FALSE),0)+IFERROR(VLOOKUP(A70,'2009'!$C$3:$U$23,10,FALSE),0)</f>
        <v>2</v>
      </c>
      <c r="K70" s="56">
        <f>+IFERROR(VLOOKUP(A70,'2017'!$C$3:$U$28,11,FALSE),0)+IFERROR(VLOOKUP(A70,'2016'!$C$3:$U$25,11,FALSE),0)+IFERROR(VLOOKUP(A70,'2015'!$C$3:$U$23,11,FALSE),0)+IFERROR(VLOOKUP(A70,'2014'!$C$3:$U$15,11,FALSE),0)+IFERROR(VLOOKUP(A70,'2013'!$C$3:$U$19,11,FALSE),0)+IFERROR(VLOOKUP(A70,'2012'!$C$3:$U$18,11,FALSE),0)+IFERROR(VLOOKUP(A70,'2011'!$C$3:$U$16,11,FALSE),0)+IFERROR(VLOOKUP(A70,'2010'!$C$3:$U$19,11,FALSE),0)+IFERROR(VLOOKUP(A70,'2009'!$C$3:$U$23,11,FALSE),0)</f>
        <v>8</v>
      </c>
      <c r="L70" s="56">
        <f>+IFERROR(VLOOKUP(A70,'2017'!$C$3:$U$28,12,FALSE),0)+IFERROR(VLOOKUP(A70,'2016'!$C$3:$U$25,12,FALSE),0)+IFERROR(VLOOKUP(A70,'2015'!$C$3:$U$23,12,FALSE),0)+IFERROR(VLOOKUP(A70,'2014'!$C$3:$U$15,12,FALSE),0)+IFERROR(VLOOKUP(A70,'2013'!$C$3:$U$19,12,FALSE),0)+IFERROR(VLOOKUP(A70,'2012'!$C$3:$U$18,12,FALSE),0)+IFERROR(VLOOKUP(A70,'2011'!$C$3:$U$16,12,FALSE),0)+IFERROR(VLOOKUP(A70,'2010'!$C$3:$U$19,12,FALSE),0)+IFERROR(VLOOKUP(A70,'2009'!$C$3:$U$23,12,FALSE),0)</f>
        <v>11</v>
      </c>
      <c r="M70" s="56">
        <f>+IFERROR(VLOOKUP(A70,'2017'!$C$3:$U$28,13,FALSE),0)+IFERROR(VLOOKUP(A70,'2016'!$C$3:$U$25,13,FALSE),0)+IFERROR(VLOOKUP(A70,'2015'!$C$3:$U$23,13,FALSE),0)+IFERROR(VLOOKUP(A70,'2014'!$C$3:$U$15,13,FALSE),0)+IFERROR(VLOOKUP(A70,'2013'!$C$3:$U$19,13,FALSE),0)+IFERROR(VLOOKUP(A70,'2012'!$C$3:$U$18,13,FALSE),0)+IFERROR(VLOOKUP(A70,'2011'!$C$3:$U$16,13,FALSE),0)+IFERROR(VLOOKUP(A70,'2010'!$C$3:$U$19,13,FALSE),0)+IFERROR(VLOOKUP(A70,'2009'!$C$3:$U$23,13,FALSE),0)</f>
        <v>3</v>
      </c>
      <c r="N70" s="40">
        <f t="shared" si="3"/>
        <v>3.6666666666666665</v>
      </c>
      <c r="O70" s="56">
        <f>+IFERROR(VLOOKUP(A70,'2017'!$C$3:$U$28,15,FALSE),0)+IFERROR(VLOOKUP(A70,'2016'!$C$3:$U$25,15,FALSE),0)+IFERROR(VLOOKUP(A70,'2015'!$C$3:$U$23,15,FALSE),0)+IFERROR(VLOOKUP(A70,'2014'!$C$3:$U$15,15,FALSE),0)+IFERROR(VLOOKUP(A70,'2013'!$C$3:$U$19,15,FALSE),0)+IFERROR(VLOOKUP(A70,'2012'!$C$3:$U$18,15,FALSE),0)+IFERROR(VLOOKUP(A70,'2011'!$C$3:$U$16,15,FALSE),0)+IFERROR(VLOOKUP(A70,'2010'!$C$3:$U$19,15,FALSE),0)+IFERROR(VLOOKUP(A70,'2009'!$C$3:$U$23,15,FALSE),0)</f>
        <v>0.5</v>
      </c>
      <c r="P70" s="41">
        <f t="shared" si="0"/>
        <v>0.2868217054263566</v>
      </c>
      <c r="Q70" s="41">
        <f t="shared" si="1"/>
        <v>0.532258064516129</v>
      </c>
      <c r="R70" s="41">
        <f t="shared" si="2"/>
        <v>0.25806451612903225</v>
      </c>
    </row>
    <row r="71" spans="1:18" x14ac:dyDescent="0.25">
      <c r="A71" s="11" t="s">
        <v>292</v>
      </c>
      <c r="B71" s="56">
        <f>+IFERROR(VLOOKUP(A71,'2017'!$C$3:$U$28,2,FALSE),0)+IFERROR(VLOOKUP(A71,'2016'!$C$3:$U$25,2,FALSE),0)+IFERROR(VLOOKUP(A71,'2015'!$C$3:$U$23,2,FALSE),0)+IFERROR(VLOOKUP(A71,'2014'!$C$3:$U$15,2,FALSE),0)+IFERROR(VLOOKUP(A71,'2013'!$C$3:$U$19,2,FALSE),0)+IFERROR(VLOOKUP(A71,'2012'!$C$3:$U$18,2,FALSE),0)+IFERROR(VLOOKUP(A71,'2011'!$C$3:$U$16,2,FALSE),0)+IFERROR(VLOOKUP(A71,'2010'!$C$3:$U$19,2,FALSE),0)+IFERROR(VLOOKUP(A71,'2009'!$C$3:$U$23,2,FALSE),0)</f>
        <v>21</v>
      </c>
      <c r="C71" s="56">
        <f>+IFERROR(VLOOKUP(A71,'2017'!$C$3:$U$28,3,FALSE),0)+IFERROR(VLOOKUP(A71,'2016'!$C$3:$U$25,3,FALSE),0)+IFERROR(VLOOKUP(A71,'2015'!$C$3:$U$23,3,FALSE),0)+IFERROR(VLOOKUP(A71,'2014'!$C$3:$U$15,3,FALSE),0)+IFERROR(VLOOKUP(A71,'2013'!$C$3:$U$19,3,FALSE),0)+IFERROR(VLOOKUP(A71,'2012'!$C$3:$U$18,3,FALSE),0)+IFERROR(VLOOKUP(A71,'2011'!$C$3:$U$16,3,FALSE),0)+IFERROR(VLOOKUP(A71,'2010'!$C$3:$U$19,3,FALSE),0)+IFERROR(VLOOKUP(A71,'2009'!$C$3:$U$23,3,FALSE),0)</f>
        <v>8</v>
      </c>
      <c r="D71" s="56">
        <f>+IFERROR(VLOOKUP(A71,'2017'!$C$3:$U$28,4,FALSE),0)+IFERROR(VLOOKUP(A71,'2016'!$C$3:$U$25,4,FALSE),0)+IFERROR(VLOOKUP(A71,'2015'!$C$3:$U$23,4,FALSE),0)+IFERROR(VLOOKUP(A71,'2014'!$C$3:$U$15,4,FALSE),0)+IFERROR(VLOOKUP(A71,'2013'!$C$3:$U$19,4,FALSE),0)+IFERROR(VLOOKUP(A71,'2012'!$C$3:$U$18,4,FALSE),0)+IFERROR(VLOOKUP(A71,'2011'!$C$3:$U$16,4,FALSE),0)+IFERROR(VLOOKUP(A71,'2010'!$C$3:$U$19,4,FALSE),0)+IFERROR(VLOOKUP(A71,'2009'!$C$3:$U$23,4,FALSE),0)</f>
        <v>3</v>
      </c>
      <c r="E71" s="56">
        <f>+IFERROR(VLOOKUP(A71,'2017'!$C$3:$U$28,5,FALSE),0)+IFERROR(VLOOKUP(A71,'2016'!$C$3:$U$25,5,FALSE),0)+IFERROR(VLOOKUP(A71,'2015'!$C$3:$U$23,5,FALSE),0)+IFERROR(VLOOKUP(A71,'2014'!$C$3:$U$15,5,FALSE),0)+IFERROR(VLOOKUP(A71,'2013'!$C$3:$U$19,5,FALSE),0)+IFERROR(VLOOKUP(A71,'2012'!$C$3:$U$18,5,FALSE),0)+IFERROR(VLOOKUP(A71,'2011'!$C$3:$U$16,5,FALSE),0)+IFERROR(VLOOKUP(A71,'2010'!$C$3:$U$19,5,FALSE),0)+IFERROR(VLOOKUP(A71,'2009'!$C$3:$U$23,5,FALSE),0)</f>
        <v>3</v>
      </c>
      <c r="F71" s="56">
        <f>+IFERROR(VLOOKUP(A71,'2017'!$C$3:$U$28,6,FALSE),0)+IFERROR(VLOOKUP(A71,'2016'!$C$3:$U$25,6,FALSE),0)+IFERROR(VLOOKUP(A71,'2015'!$C$3:$U$23,6,FALSE),0)+IFERROR(VLOOKUP(A71,'2014'!$C$3:$U$15,6,FALSE),0)+IFERROR(VLOOKUP(A71,'2013'!$C$3:$U$19,6,FALSE),0)+IFERROR(VLOOKUP(A71,'2012'!$C$3:$U$18,6,FALSE),0)+IFERROR(VLOOKUP(A71,'2011'!$C$3:$U$16,6,FALSE),0)+IFERROR(VLOOKUP(A71,'2010'!$C$3:$U$19,6,FALSE),0)+IFERROR(VLOOKUP(A71,'2009'!$C$3:$U$23,6,FALSE),0)</f>
        <v>0</v>
      </c>
      <c r="G71" s="56">
        <f>+IFERROR(VLOOKUP(A71,'2017'!$C$3:$U$28,7,FALSE),0)+IFERROR(VLOOKUP(A71,'2016'!$C$3:$U$25,7,FALSE),0)+IFERROR(VLOOKUP(A71,'2015'!$C$3:$U$23,7,FALSE),0)+IFERROR(VLOOKUP(A71,'2014'!$C$3:$U$15,7,FALSE),0)+IFERROR(VLOOKUP(A71,'2013'!$C$3:$U$19,7,FALSE),0)+IFERROR(VLOOKUP(A71,'2012'!$C$3:$U$18,7,FALSE),0)+IFERROR(VLOOKUP(A71,'2011'!$C$3:$U$16,7,FALSE),0)+IFERROR(VLOOKUP(A71,'2010'!$C$3:$U$19,7,FALSE),0)+IFERROR(VLOOKUP(A71,'2009'!$C$3:$U$23,7,FALSE),0)</f>
        <v>0</v>
      </c>
      <c r="H71" s="56">
        <f>+IFERROR(VLOOKUP(A71,'2017'!$C$3:$U$28,8,FALSE),0)+IFERROR(VLOOKUP(A71,'2016'!$C$3:$U$25,8,FALSE),0)+IFERROR(VLOOKUP(A71,'2015'!$C$3:$U$23,8,FALSE),0)+IFERROR(VLOOKUP(A71,'2014'!$C$3:$U$15,8,FALSE),0)+IFERROR(VLOOKUP(A71,'2013'!$C$3:$U$19,8,FALSE),0)+IFERROR(VLOOKUP(A71,'2012'!$C$3:$U$18,8,FALSE),0)+IFERROR(VLOOKUP(A71,'2011'!$C$3:$U$16,8,FALSE),0)+IFERROR(VLOOKUP(A71,'2010'!$C$3:$U$19,8,FALSE),0)+IFERROR(VLOOKUP(A71,'2009'!$C$3:$U$23,8,FALSE),0)</f>
        <v>0</v>
      </c>
      <c r="I71" s="56">
        <f>+IFERROR(VLOOKUP(A71,'2017'!$C$3:$U$28,9,FALSE),0)+IFERROR(VLOOKUP(A71,'2016'!$C$3:$U$25,9,FALSE),0)+IFERROR(VLOOKUP(A71,'2015'!$C$3:$U$23,9,FALSE),0)+IFERROR(VLOOKUP(A71,'2014'!$C$3:$U$15,9,FALSE),0)+IFERROR(VLOOKUP(A71,'2013'!$C$3:$U$19,9,FALSE),0)+IFERROR(VLOOKUP(A71,'2012'!$C$3:$U$18,9,FALSE),0)+IFERROR(VLOOKUP(A71,'2011'!$C$3:$U$16,9,FALSE),0)+IFERROR(VLOOKUP(A71,'2010'!$C$3:$U$19,9,FALSE),0)+IFERROR(VLOOKUP(A71,'2009'!$C$3:$U$23,9,FALSE),0)</f>
        <v>2</v>
      </c>
      <c r="J71" s="56">
        <f>+IFERROR(VLOOKUP(A71,'2017'!$C$3:$U$28,10,FALSE),0)+IFERROR(VLOOKUP(A71,'2016'!$C$3:$U$25,10,FALSE),0)+IFERROR(VLOOKUP(A71,'2015'!$C$3:$U$23,10,FALSE),0)+IFERROR(VLOOKUP(A71,'2014'!$C$3:$U$15,10,FALSE),0)+IFERROR(VLOOKUP(A71,'2013'!$C$3:$U$19,10,FALSE),0)+IFERROR(VLOOKUP(A71,'2012'!$C$3:$U$18,10,FALSE),0)+IFERROR(VLOOKUP(A71,'2011'!$C$3:$U$16,10,FALSE),0)+IFERROR(VLOOKUP(A71,'2010'!$C$3:$U$19,10,FALSE),0)+IFERROR(VLOOKUP(A71,'2009'!$C$3:$U$23,10,FALSE),0)</f>
        <v>0</v>
      </c>
      <c r="K71" s="56">
        <f>+IFERROR(VLOOKUP(A71,'2017'!$C$3:$U$28,11,FALSE),0)+IFERROR(VLOOKUP(A71,'2016'!$C$3:$U$25,11,FALSE),0)+IFERROR(VLOOKUP(A71,'2015'!$C$3:$U$23,11,FALSE),0)+IFERROR(VLOOKUP(A71,'2014'!$C$3:$U$15,11,FALSE),0)+IFERROR(VLOOKUP(A71,'2013'!$C$3:$U$19,11,FALSE),0)+IFERROR(VLOOKUP(A71,'2012'!$C$3:$U$18,11,FALSE),0)+IFERROR(VLOOKUP(A71,'2011'!$C$3:$U$16,11,FALSE),0)+IFERROR(VLOOKUP(A71,'2010'!$C$3:$U$19,11,FALSE),0)+IFERROR(VLOOKUP(A71,'2009'!$C$3:$U$23,11,FALSE),0)</f>
        <v>6</v>
      </c>
      <c r="L71" s="56">
        <f>+IFERROR(VLOOKUP(A71,'2017'!$C$3:$U$28,12,FALSE),0)+IFERROR(VLOOKUP(A71,'2016'!$C$3:$U$25,12,FALSE),0)+IFERROR(VLOOKUP(A71,'2015'!$C$3:$U$23,12,FALSE),0)+IFERROR(VLOOKUP(A71,'2014'!$C$3:$U$15,12,FALSE),0)+IFERROR(VLOOKUP(A71,'2013'!$C$3:$U$19,12,FALSE),0)+IFERROR(VLOOKUP(A71,'2012'!$C$3:$U$18,12,FALSE),0)+IFERROR(VLOOKUP(A71,'2011'!$C$3:$U$16,12,FALSE),0)+IFERROR(VLOOKUP(A71,'2010'!$C$3:$U$19,12,FALSE),0)+IFERROR(VLOOKUP(A71,'2009'!$C$3:$U$23,12,FALSE),0)</f>
        <v>5</v>
      </c>
      <c r="M71" s="56">
        <f>+IFERROR(VLOOKUP(A71,'2017'!$C$3:$U$28,13,FALSE),0)+IFERROR(VLOOKUP(A71,'2016'!$C$3:$U$25,13,FALSE),0)+IFERROR(VLOOKUP(A71,'2015'!$C$3:$U$23,13,FALSE),0)+IFERROR(VLOOKUP(A71,'2014'!$C$3:$U$15,13,FALSE),0)+IFERROR(VLOOKUP(A71,'2013'!$C$3:$U$19,13,FALSE),0)+IFERROR(VLOOKUP(A71,'2012'!$C$3:$U$18,13,FALSE),0)+IFERROR(VLOOKUP(A71,'2011'!$C$3:$U$16,13,FALSE),0)+IFERROR(VLOOKUP(A71,'2010'!$C$3:$U$19,13,FALSE),0)+IFERROR(VLOOKUP(A71,'2009'!$C$3:$U$23,13,FALSE),0)</f>
        <v>1</v>
      </c>
      <c r="N71" s="40">
        <f t="shared" si="3"/>
        <v>5</v>
      </c>
      <c r="O71" s="56">
        <f>+IFERROR(VLOOKUP(A71,'2017'!$C$3:$U$28,15,FALSE),0)+IFERROR(VLOOKUP(A71,'2016'!$C$3:$U$25,15,FALSE),0)+IFERROR(VLOOKUP(A71,'2015'!$C$3:$U$23,15,FALSE),0)+IFERROR(VLOOKUP(A71,'2014'!$C$3:$U$15,15,FALSE),0)+IFERROR(VLOOKUP(A71,'2013'!$C$3:$U$19,15,FALSE),0)+IFERROR(VLOOKUP(A71,'2012'!$C$3:$U$18,15,FALSE),0)+IFERROR(VLOOKUP(A71,'2011'!$C$3:$U$16,15,FALSE),0)+IFERROR(VLOOKUP(A71,'2010'!$C$3:$U$19,15,FALSE),0)+IFERROR(VLOOKUP(A71,'2009'!$C$3:$U$23,15,FALSE),0)</f>
        <v>1</v>
      </c>
      <c r="P71" s="41">
        <f t="shared" ref="P71:P100" si="4">IFERROR((J71+D71+O71)/(B71+J71+O71),"N/A")</f>
        <v>0.18181818181818182</v>
      </c>
      <c r="Q71" s="41">
        <f t="shared" ref="Q71:Q100" si="5">IFERROR((D71+(E71*1)+(F71*2)+(G71*3))/B71,"N/A")</f>
        <v>0.2857142857142857</v>
      </c>
      <c r="R71" s="41">
        <f t="shared" ref="R71:R100" si="6">IFERROR(D71/B71,"N/A")</f>
        <v>0.14285714285714285</v>
      </c>
    </row>
    <row r="72" spans="1:18" x14ac:dyDescent="0.25">
      <c r="A72" s="11" t="s">
        <v>260</v>
      </c>
      <c r="B72" s="56">
        <f>+IFERROR(VLOOKUP(A72,'2017'!$C$3:$U$28,2,FALSE),0)+IFERROR(VLOOKUP(A72,'2016'!$C$3:$U$25,2,FALSE),0)+IFERROR(VLOOKUP(A72,'2015'!$C$3:$U$23,2,FALSE),0)+IFERROR(VLOOKUP(A72,'2014'!$C$3:$U$15,2,FALSE),0)+IFERROR(VLOOKUP(A72,'2013'!$C$3:$U$19,2,FALSE),0)+IFERROR(VLOOKUP(A72,'2012'!$C$3:$U$18,2,FALSE),0)+IFERROR(VLOOKUP(A72,'2011'!$C$3:$U$16,2,FALSE),0)+IFERROR(VLOOKUP(A72,'2010'!$C$3:$U$19,2,FALSE),0)+IFERROR(VLOOKUP(A72,'2009'!$C$3:$U$23,2,FALSE),0)</f>
        <v>26</v>
      </c>
      <c r="C72" s="56">
        <f>+IFERROR(VLOOKUP(A72,'2017'!$C$3:$U$28,3,FALSE),0)+IFERROR(VLOOKUP(A72,'2016'!$C$3:$U$25,3,FALSE),0)+IFERROR(VLOOKUP(A72,'2015'!$C$3:$U$23,3,FALSE),0)+IFERROR(VLOOKUP(A72,'2014'!$C$3:$U$15,3,FALSE),0)+IFERROR(VLOOKUP(A72,'2013'!$C$3:$U$19,3,FALSE),0)+IFERROR(VLOOKUP(A72,'2012'!$C$3:$U$18,3,FALSE),0)+IFERROR(VLOOKUP(A72,'2011'!$C$3:$U$16,3,FALSE),0)+IFERROR(VLOOKUP(A72,'2010'!$C$3:$U$19,3,FALSE),0)+IFERROR(VLOOKUP(A72,'2009'!$C$3:$U$23,3,FALSE),0)</f>
        <v>0</v>
      </c>
      <c r="D72" s="56">
        <f>+IFERROR(VLOOKUP(A72,'2017'!$C$3:$U$28,4,FALSE),0)+IFERROR(VLOOKUP(A72,'2016'!$C$3:$U$25,4,FALSE),0)+IFERROR(VLOOKUP(A72,'2015'!$C$3:$U$23,4,FALSE),0)+IFERROR(VLOOKUP(A72,'2014'!$C$3:$U$15,4,FALSE),0)+IFERROR(VLOOKUP(A72,'2013'!$C$3:$U$19,4,FALSE),0)+IFERROR(VLOOKUP(A72,'2012'!$C$3:$U$18,4,FALSE),0)+IFERROR(VLOOKUP(A72,'2011'!$C$3:$U$16,4,FALSE),0)+IFERROR(VLOOKUP(A72,'2010'!$C$3:$U$19,4,FALSE),0)+IFERROR(VLOOKUP(A72,'2009'!$C$3:$U$23,4,FALSE),0)</f>
        <v>4</v>
      </c>
      <c r="E72" s="56">
        <f>+IFERROR(VLOOKUP(A72,'2017'!$C$3:$U$28,5,FALSE),0)+IFERROR(VLOOKUP(A72,'2016'!$C$3:$U$25,5,FALSE),0)+IFERROR(VLOOKUP(A72,'2015'!$C$3:$U$23,5,FALSE),0)+IFERROR(VLOOKUP(A72,'2014'!$C$3:$U$15,5,FALSE),0)+IFERROR(VLOOKUP(A72,'2013'!$C$3:$U$19,5,FALSE),0)+IFERROR(VLOOKUP(A72,'2012'!$C$3:$U$18,5,FALSE),0)+IFERROR(VLOOKUP(A72,'2011'!$C$3:$U$16,5,FALSE),0)+IFERROR(VLOOKUP(A72,'2010'!$C$3:$U$19,5,FALSE),0)+IFERROR(VLOOKUP(A72,'2009'!$C$3:$U$23,5,FALSE),0)</f>
        <v>4</v>
      </c>
      <c r="F72" s="56">
        <f>+IFERROR(VLOOKUP(A72,'2017'!$C$3:$U$28,6,FALSE),0)+IFERROR(VLOOKUP(A72,'2016'!$C$3:$U$25,6,FALSE),0)+IFERROR(VLOOKUP(A72,'2015'!$C$3:$U$23,6,FALSE),0)+IFERROR(VLOOKUP(A72,'2014'!$C$3:$U$15,6,FALSE),0)+IFERROR(VLOOKUP(A72,'2013'!$C$3:$U$19,6,FALSE),0)+IFERROR(VLOOKUP(A72,'2012'!$C$3:$U$18,6,FALSE),0)+IFERROR(VLOOKUP(A72,'2011'!$C$3:$U$16,6,FALSE),0)+IFERROR(VLOOKUP(A72,'2010'!$C$3:$U$19,6,FALSE),0)+IFERROR(VLOOKUP(A72,'2009'!$C$3:$U$23,6,FALSE),0)</f>
        <v>0</v>
      </c>
      <c r="G72" s="56">
        <f>+IFERROR(VLOOKUP(A72,'2017'!$C$3:$U$28,7,FALSE),0)+IFERROR(VLOOKUP(A72,'2016'!$C$3:$U$25,7,FALSE),0)+IFERROR(VLOOKUP(A72,'2015'!$C$3:$U$23,7,FALSE),0)+IFERROR(VLOOKUP(A72,'2014'!$C$3:$U$15,7,FALSE),0)+IFERROR(VLOOKUP(A72,'2013'!$C$3:$U$19,7,FALSE),0)+IFERROR(VLOOKUP(A72,'2012'!$C$3:$U$18,7,FALSE),0)+IFERROR(VLOOKUP(A72,'2011'!$C$3:$U$16,7,FALSE),0)+IFERROR(VLOOKUP(A72,'2010'!$C$3:$U$19,7,FALSE),0)+IFERROR(VLOOKUP(A72,'2009'!$C$3:$U$23,7,FALSE),0)</f>
        <v>0</v>
      </c>
      <c r="H72" s="56">
        <f>+IFERROR(VLOOKUP(A72,'2017'!$C$3:$U$28,8,FALSE),0)+IFERROR(VLOOKUP(A72,'2016'!$C$3:$U$25,8,FALSE),0)+IFERROR(VLOOKUP(A72,'2015'!$C$3:$U$23,8,FALSE),0)+IFERROR(VLOOKUP(A72,'2014'!$C$3:$U$15,8,FALSE),0)+IFERROR(VLOOKUP(A72,'2013'!$C$3:$U$19,8,FALSE),0)+IFERROR(VLOOKUP(A72,'2012'!$C$3:$U$18,8,FALSE),0)+IFERROR(VLOOKUP(A72,'2011'!$C$3:$U$16,8,FALSE),0)+IFERROR(VLOOKUP(A72,'2010'!$C$3:$U$19,8,FALSE),0)+IFERROR(VLOOKUP(A72,'2009'!$C$3:$U$23,8,FALSE),0)</f>
        <v>0</v>
      </c>
      <c r="I72" s="56">
        <f>+IFERROR(VLOOKUP(A72,'2017'!$C$3:$U$28,9,FALSE),0)+IFERROR(VLOOKUP(A72,'2016'!$C$3:$U$25,9,FALSE),0)+IFERROR(VLOOKUP(A72,'2015'!$C$3:$U$23,9,FALSE),0)+IFERROR(VLOOKUP(A72,'2014'!$C$3:$U$15,9,FALSE),0)+IFERROR(VLOOKUP(A72,'2013'!$C$3:$U$19,9,FALSE),0)+IFERROR(VLOOKUP(A72,'2012'!$C$3:$U$18,9,FALSE),0)+IFERROR(VLOOKUP(A72,'2011'!$C$3:$U$16,9,FALSE),0)+IFERROR(VLOOKUP(A72,'2010'!$C$3:$U$19,9,FALSE),0)+IFERROR(VLOOKUP(A72,'2009'!$C$3:$U$23,9,FALSE),0)</f>
        <v>1</v>
      </c>
      <c r="J72" s="56">
        <f>+IFERROR(VLOOKUP(A72,'2017'!$C$3:$U$28,10,FALSE),0)+IFERROR(VLOOKUP(A72,'2016'!$C$3:$U$25,10,FALSE),0)+IFERROR(VLOOKUP(A72,'2015'!$C$3:$U$23,10,FALSE),0)+IFERROR(VLOOKUP(A72,'2014'!$C$3:$U$15,10,FALSE),0)+IFERROR(VLOOKUP(A72,'2013'!$C$3:$U$19,10,FALSE),0)+IFERROR(VLOOKUP(A72,'2012'!$C$3:$U$18,10,FALSE),0)+IFERROR(VLOOKUP(A72,'2011'!$C$3:$U$16,10,FALSE),0)+IFERROR(VLOOKUP(A72,'2010'!$C$3:$U$19,10,FALSE),0)+IFERROR(VLOOKUP(A72,'2009'!$C$3:$U$23,10,FALSE),0)</f>
        <v>0</v>
      </c>
      <c r="K72" s="56">
        <f>+IFERROR(VLOOKUP(A72,'2017'!$C$3:$U$28,11,FALSE),0)+IFERROR(VLOOKUP(A72,'2016'!$C$3:$U$25,11,FALSE),0)+IFERROR(VLOOKUP(A72,'2015'!$C$3:$U$23,11,FALSE),0)+IFERROR(VLOOKUP(A72,'2014'!$C$3:$U$15,11,FALSE),0)+IFERROR(VLOOKUP(A72,'2013'!$C$3:$U$19,11,FALSE),0)+IFERROR(VLOOKUP(A72,'2012'!$C$3:$U$18,11,FALSE),0)+IFERROR(VLOOKUP(A72,'2011'!$C$3:$U$16,11,FALSE),0)+IFERROR(VLOOKUP(A72,'2010'!$C$3:$U$19,11,FALSE),0)+IFERROR(VLOOKUP(A72,'2009'!$C$3:$U$23,11,FALSE),0)</f>
        <v>3</v>
      </c>
      <c r="L72" s="56">
        <f>+IFERROR(VLOOKUP(A72,'2017'!$C$3:$U$28,12,FALSE),0)+IFERROR(VLOOKUP(A72,'2016'!$C$3:$U$25,12,FALSE),0)+IFERROR(VLOOKUP(A72,'2015'!$C$3:$U$23,12,FALSE),0)+IFERROR(VLOOKUP(A72,'2014'!$C$3:$U$15,12,FALSE),0)+IFERROR(VLOOKUP(A72,'2013'!$C$3:$U$19,12,FALSE),0)+IFERROR(VLOOKUP(A72,'2012'!$C$3:$U$18,12,FALSE),0)+IFERROR(VLOOKUP(A72,'2011'!$C$3:$U$16,12,FALSE),0)+IFERROR(VLOOKUP(A72,'2010'!$C$3:$U$19,12,FALSE),0)+IFERROR(VLOOKUP(A72,'2009'!$C$3:$U$23,12,FALSE),0)</f>
        <v>7</v>
      </c>
      <c r="M72" s="56">
        <f>+IFERROR(VLOOKUP(A72,'2017'!$C$3:$U$28,13,FALSE),0)+IFERROR(VLOOKUP(A72,'2016'!$C$3:$U$25,13,FALSE),0)+IFERROR(VLOOKUP(A72,'2015'!$C$3:$U$23,13,FALSE),0)+IFERROR(VLOOKUP(A72,'2014'!$C$3:$U$15,13,FALSE),0)+IFERROR(VLOOKUP(A72,'2013'!$C$3:$U$19,13,FALSE),0)+IFERROR(VLOOKUP(A72,'2012'!$C$3:$U$18,13,FALSE),0)+IFERROR(VLOOKUP(A72,'2011'!$C$3:$U$16,13,FALSE),0)+IFERROR(VLOOKUP(A72,'2010'!$C$3:$U$19,13,FALSE),0)+IFERROR(VLOOKUP(A72,'2009'!$C$3:$U$23,13,FALSE),0)</f>
        <v>0</v>
      </c>
      <c r="N72" s="40" t="str">
        <f t="shared" si="3"/>
        <v>N/A</v>
      </c>
      <c r="O72" s="56">
        <f>+IFERROR(VLOOKUP(A72,'2017'!$C$3:$U$28,15,FALSE),0)+IFERROR(VLOOKUP(A72,'2016'!$C$3:$U$25,15,FALSE),0)+IFERROR(VLOOKUP(A72,'2015'!$C$3:$U$23,15,FALSE),0)+IFERROR(VLOOKUP(A72,'2014'!$C$3:$U$15,15,FALSE),0)+IFERROR(VLOOKUP(A72,'2013'!$C$3:$U$19,15,FALSE),0)+IFERROR(VLOOKUP(A72,'2012'!$C$3:$U$18,15,FALSE),0)+IFERROR(VLOOKUP(A72,'2011'!$C$3:$U$16,15,FALSE),0)+IFERROR(VLOOKUP(A72,'2010'!$C$3:$U$19,15,FALSE),0)+IFERROR(VLOOKUP(A72,'2009'!$C$3:$U$23,15,FALSE),0)</f>
        <v>0</v>
      </c>
      <c r="P72" s="41">
        <f t="shared" si="4"/>
        <v>0.15384615384615385</v>
      </c>
      <c r="Q72" s="41">
        <f t="shared" si="5"/>
        <v>0.30769230769230771</v>
      </c>
      <c r="R72" s="41">
        <f t="shared" si="6"/>
        <v>0.15384615384615385</v>
      </c>
    </row>
    <row r="73" spans="1:18" x14ac:dyDescent="0.25">
      <c r="A73" s="11" t="s">
        <v>293</v>
      </c>
      <c r="B73" s="56">
        <f>+IFERROR(VLOOKUP(A73,'2017'!$C$3:$U$28,2,FALSE),0)+IFERROR(VLOOKUP(A73,'2016'!$C$3:$U$25,2,FALSE),0)+IFERROR(VLOOKUP(A73,'2015'!$C$3:$U$23,2,FALSE),0)+IFERROR(VLOOKUP(A73,'2014'!$C$3:$U$15,2,FALSE),0)+IFERROR(VLOOKUP(A73,'2013'!$C$3:$U$19,2,FALSE),0)+IFERROR(VLOOKUP(A73,'2012'!$C$3:$U$18,2,FALSE),0)+IFERROR(VLOOKUP(A73,'2011'!$C$3:$U$16,2,FALSE),0)+IFERROR(VLOOKUP(A73,'2010'!$C$3:$U$19,2,FALSE),0)+IFERROR(VLOOKUP(A73,'2009'!$C$3:$U$23,2,FALSE),0)</f>
        <v>240</v>
      </c>
      <c r="C73" s="56">
        <f>+IFERROR(VLOOKUP(A73,'2017'!$C$3:$U$28,3,FALSE),0)+IFERROR(VLOOKUP(A73,'2016'!$C$3:$U$25,3,FALSE),0)+IFERROR(VLOOKUP(A73,'2015'!$C$3:$U$23,3,FALSE),0)+IFERROR(VLOOKUP(A73,'2014'!$C$3:$U$15,3,FALSE),0)+IFERROR(VLOOKUP(A73,'2013'!$C$3:$U$19,3,FALSE),0)+IFERROR(VLOOKUP(A73,'2012'!$C$3:$U$18,3,FALSE),0)+IFERROR(VLOOKUP(A73,'2011'!$C$3:$U$16,3,FALSE),0)+IFERROR(VLOOKUP(A73,'2010'!$C$3:$U$19,3,FALSE),0)+IFERROR(VLOOKUP(A73,'2009'!$C$3:$U$23,3,FALSE),0)</f>
        <v>68</v>
      </c>
      <c r="D73" s="56">
        <f>+IFERROR(VLOOKUP(A73,'2017'!$C$3:$U$28,4,FALSE),0)+IFERROR(VLOOKUP(A73,'2016'!$C$3:$U$25,4,FALSE),0)+IFERROR(VLOOKUP(A73,'2015'!$C$3:$U$23,4,FALSE),0)+IFERROR(VLOOKUP(A73,'2014'!$C$3:$U$15,4,FALSE),0)+IFERROR(VLOOKUP(A73,'2013'!$C$3:$U$19,4,FALSE),0)+IFERROR(VLOOKUP(A73,'2012'!$C$3:$U$18,4,FALSE),0)+IFERROR(VLOOKUP(A73,'2011'!$C$3:$U$16,4,FALSE),0)+IFERROR(VLOOKUP(A73,'2010'!$C$3:$U$19,4,FALSE),0)+IFERROR(VLOOKUP(A73,'2009'!$C$3:$U$23,4,FALSE),0)</f>
        <v>73</v>
      </c>
      <c r="E73" s="56">
        <f>+IFERROR(VLOOKUP(A73,'2017'!$C$3:$U$28,5,FALSE),0)+IFERROR(VLOOKUP(A73,'2016'!$C$3:$U$25,5,FALSE),0)+IFERROR(VLOOKUP(A73,'2015'!$C$3:$U$23,5,FALSE),0)+IFERROR(VLOOKUP(A73,'2014'!$C$3:$U$15,5,FALSE),0)+IFERROR(VLOOKUP(A73,'2013'!$C$3:$U$19,5,FALSE),0)+IFERROR(VLOOKUP(A73,'2012'!$C$3:$U$18,5,FALSE),0)+IFERROR(VLOOKUP(A73,'2011'!$C$3:$U$16,5,FALSE),0)+IFERROR(VLOOKUP(A73,'2010'!$C$3:$U$19,5,FALSE),0)+IFERROR(VLOOKUP(A73,'2009'!$C$3:$U$23,5,FALSE),0)</f>
        <v>56</v>
      </c>
      <c r="F73" s="56">
        <f>+IFERROR(VLOOKUP(A73,'2017'!$C$3:$U$28,6,FALSE),0)+IFERROR(VLOOKUP(A73,'2016'!$C$3:$U$25,6,FALSE),0)+IFERROR(VLOOKUP(A73,'2015'!$C$3:$U$23,6,FALSE),0)+IFERROR(VLOOKUP(A73,'2014'!$C$3:$U$15,6,FALSE),0)+IFERROR(VLOOKUP(A73,'2013'!$C$3:$U$19,6,FALSE),0)+IFERROR(VLOOKUP(A73,'2012'!$C$3:$U$18,6,FALSE),0)+IFERROR(VLOOKUP(A73,'2011'!$C$3:$U$16,6,FALSE),0)+IFERROR(VLOOKUP(A73,'2010'!$C$3:$U$19,6,FALSE),0)+IFERROR(VLOOKUP(A73,'2009'!$C$3:$U$23,6,FALSE),0)</f>
        <v>12</v>
      </c>
      <c r="G73" s="56">
        <f>+IFERROR(VLOOKUP(A73,'2017'!$C$3:$U$28,7,FALSE),0)+IFERROR(VLOOKUP(A73,'2016'!$C$3:$U$25,7,FALSE),0)+IFERROR(VLOOKUP(A73,'2015'!$C$3:$U$23,7,FALSE),0)+IFERROR(VLOOKUP(A73,'2014'!$C$3:$U$15,7,FALSE),0)+IFERROR(VLOOKUP(A73,'2013'!$C$3:$U$19,7,FALSE),0)+IFERROR(VLOOKUP(A73,'2012'!$C$3:$U$18,7,FALSE),0)+IFERROR(VLOOKUP(A73,'2011'!$C$3:$U$16,7,FALSE),0)+IFERROR(VLOOKUP(A73,'2010'!$C$3:$U$19,7,FALSE),0)+IFERROR(VLOOKUP(A73,'2009'!$C$3:$U$23,7,FALSE),0)</f>
        <v>3</v>
      </c>
      <c r="H73" s="56">
        <f>+IFERROR(VLOOKUP(A73,'2017'!$C$3:$U$28,8,FALSE),0)+IFERROR(VLOOKUP(A73,'2016'!$C$3:$U$25,8,FALSE),0)+IFERROR(VLOOKUP(A73,'2015'!$C$3:$U$23,8,FALSE),0)+IFERROR(VLOOKUP(A73,'2014'!$C$3:$U$15,8,FALSE),0)+IFERROR(VLOOKUP(A73,'2013'!$C$3:$U$19,8,FALSE),0)+IFERROR(VLOOKUP(A73,'2012'!$C$3:$U$18,8,FALSE),0)+IFERROR(VLOOKUP(A73,'2011'!$C$3:$U$16,8,FALSE),0)+IFERROR(VLOOKUP(A73,'2010'!$C$3:$U$19,8,FALSE),0)+IFERROR(VLOOKUP(A73,'2009'!$C$3:$U$23,8,FALSE),0)</f>
        <v>2</v>
      </c>
      <c r="I73" s="56">
        <f>+IFERROR(VLOOKUP(A73,'2017'!$C$3:$U$28,9,FALSE),0)+IFERROR(VLOOKUP(A73,'2016'!$C$3:$U$25,9,FALSE),0)+IFERROR(VLOOKUP(A73,'2015'!$C$3:$U$23,9,FALSE),0)+IFERROR(VLOOKUP(A73,'2014'!$C$3:$U$15,9,FALSE),0)+IFERROR(VLOOKUP(A73,'2013'!$C$3:$U$19,9,FALSE),0)+IFERROR(VLOOKUP(A73,'2012'!$C$3:$U$18,9,FALSE),0)+IFERROR(VLOOKUP(A73,'2011'!$C$3:$U$16,9,FALSE),0)+IFERROR(VLOOKUP(A73,'2010'!$C$3:$U$19,9,FALSE),0)+IFERROR(VLOOKUP(A73,'2009'!$C$3:$U$23,9,FALSE),0)</f>
        <v>47</v>
      </c>
      <c r="J73" s="56">
        <f>+IFERROR(VLOOKUP(A73,'2017'!$C$3:$U$28,10,FALSE),0)+IFERROR(VLOOKUP(A73,'2016'!$C$3:$U$25,10,FALSE),0)+IFERROR(VLOOKUP(A73,'2015'!$C$3:$U$23,10,FALSE),0)+IFERROR(VLOOKUP(A73,'2014'!$C$3:$U$15,10,FALSE),0)+IFERROR(VLOOKUP(A73,'2013'!$C$3:$U$19,10,FALSE),0)+IFERROR(VLOOKUP(A73,'2012'!$C$3:$U$18,10,FALSE),0)+IFERROR(VLOOKUP(A73,'2011'!$C$3:$U$16,10,FALSE),0)+IFERROR(VLOOKUP(A73,'2010'!$C$3:$U$19,10,FALSE),0)+IFERROR(VLOOKUP(A73,'2009'!$C$3:$U$23,10,FALSE),0)</f>
        <v>11</v>
      </c>
      <c r="K73" s="56">
        <f>+IFERROR(VLOOKUP(A73,'2017'!$C$3:$U$28,11,FALSE),0)+IFERROR(VLOOKUP(A73,'2016'!$C$3:$U$25,11,FALSE),0)+IFERROR(VLOOKUP(A73,'2015'!$C$3:$U$23,11,FALSE),0)+IFERROR(VLOOKUP(A73,'2014'!$C$3:$U$15,11,FALSE),0)+IFERROR(VLOOKUP(A73,'2013'!$C$3:$U$19,11,FALSE),0)+IFERROR(VLOOKUP(A73,'2012'!$C$3:$U$18,11,FALSE),0)+IFERROR(VLOOKUP(A73,'2011'!$C$3:$U$16,11,FALSE),0)+IFERROR(VLOOKUP(A73,'2010'!$C$3:$U$19,11,FALSE),0)+IFERROR(VLOOKUP(A73,'2009'!$C$3:$U$23,11,FALSE),0)</f>
        <v>26</v>
      </c>
      <c r="L73" s="56">
        <f>+IFERROR(VLOOKUP(A73,'2017'!$C$3:$U$28,12,FALSE),0)+IFERROR(VLOOKUP(A73,'2016'!$C$3:$U$25,12,FALSE),0)+IFERROR(VLOOKUP(A73,'2015'!$C$3:$U$23,12,FALSE),0)+IFERROR(VLOOKUP(A73,'2014'!$C$3:$U$15,12,FALSE),0)+IFERROR(VLOOKUP(A73,'2013'!$C$3:$U$19,12,FALSE),0)+IFERROR(VLOOKUP(A73,'2012'!$C$3:$U$18,12,FALSE),0)+IFERROR(VLOOKUP(A73,'2011'!$C$3:$U$16,12,FALSE),0)+IFERROR(VLOOKUP(A73,'2010'!$C$3:$U$19,12,FALSE),0)+IFERROR(VLOOKUP(A73,'2009'!$C$3:$U$23,12,FALSE),0)</f>
        <v>68</v>
      </c>
      <c r="M73" s="56">
        <f>+IFERROR(VLOOKUP(A73,'2017'!$C$3:$U$28,13,FALSE),0)+IFERROR(VLOOKUP(A73,'2016'!$C$3:$U$25,13,FALSE),0)+IFERROR(VLOOKUP(A73,'2015'!$C$3:$U$23,13,FALSE),0)+IFERROR(VLOOKUP(A73,'2014'!$C$3:$U$15,13,FALSE),0)+IFERROR(VLOOKUP(A73,'2013'!$C$3:$U$19,13,FALSE),0)+IFERROR(VLOOKUP(A73,'2012'!$C$3:$U$18,13,FALSE),0)+IFERROR(VLOOKUP(A73,'2011'!$C$3:$U$16,13,FALSE),0)+IFERROR(VLOOKUP(A73,'2010'!$C$3:$U$19,13,FALSE),0)+IFERROR(VLOOKUP(A73,'2009'!$C$3:$U$23,13,FALSE),0)</f>
        <v>31</v>
      </c>
      <c r="N73" s="40">
        <f t="shared" ref="N73:N100" si="7">IFERROR(L73/M73,"N/A")</f>
        <v>2.193548387096774</v>
      </c>
      <c r="O73" s="56">
        <f>+IFERROR(VLOOKUP(A73,'2017'!$C$3:$U$28,15,FALSE),0)+IFERROR(VLOOKUP(A73,'2016'!$C$3:$U$25,15,FALSE),0)+IFERROR(VLOOKUP(A73,'2015'!$C$3:$U$23,15,FALSE),0)+IFERROR(VLOOKUP(A73,'2014'!$C$3:$U$15,15,FALSE),0)+IFERROR(VLOOKUP(A73,'2013'!$C$3:$U$19,15,FALSE),0)+IFERROR(VLOOKUP(A73,'2012'!$C$3:$U$18,15,FALSE),0)+IFERROR(VLOOKUP(A73,'2011'!$C$3:$U$16,15,FALSE),0)+IFERROR(VLOOKUP(A73,'2010'!$C$3:$U$19,15,FALSE),0)+IFERROR(VLOOKUP(A73,'2009'!$C$3:$U$23,15,FALSE),0)</f>
        <v>1.7962962962962963</v>
      </c>
      <c r="P73" s="41">
        <f t="shared" si="4"/>
        <v>0.3393890557468317</v>
      </c>
      <c r="Q73" s="41">
        <f t="shared" si="5"/>
        <v>0.67500000000000004</v>
      </c>
      <c r="R73" s="41">
        <f t="shared" si="6"/>
        <v>0.30416666666666664</v>
      </c>
    </row>
    <row r="74" spans="1:18" x14ac:dyDescent="0.25">
      <c r="A74" s="11" t="s">
        <v>238</v>
      </c>
      <c r="B74" s="56">
        <f>+IFERROR(VLOOKUP(A74,'2017'!$C$3:$U$28,2,FALSE),0)+IFERROR(VLOOKUP(A74,'2016'!$C$3:$U$25,2,FALSE),0)+IFERROR(VLOOKUP(A74,'2015'!$C$3:$U$23,2,FALSE),0)+IFERROR(VLOOKUP(A74,'2014'!$C$3:$U$15,2,FALSE),0)+IFERROR(VLOOKUP(A74,'2013'!$C$3:$U$19,2,FALSE),0)+IFERROR(VLOOKUP(A74,'2012'!$C$3:$U$18,2,FALSE),0)+IFERROR(VLOOKUP(A74,'2011'!$C$3:$U$16,2,FALSE),0)+IFERROR(VLOOKUP(A74,'2010'!$C$3:$U$19,2,FALSE),0)+IFERROR(VLOOKUP(A74,'2009'!$C$3:$U$23,2,FALSE),0)</f>
        <v>2</v>
      </c>
      <c r="C74" s="56">
        <f>+IFERROR(VLOOKUP(A74,'2017'!$C$3:$U$28,3,FALSE),0)+IFERROR(VLOOKUP(A74,'2016'!$C$3:$U$25,3,FALSE),0)+IFERROR(VLOOKUP(A74,'2015'!$C$3:$U$23,3,FALSE),0)+IFERROR(VLOOKUP(A74,'2014'!$C$3:$U$15,3,FALSE),0)+IFERROR(VLOOKUP(A74,'2013'!$C$3:$U$19,3,FALSE),0)+IFERROR(VLOOKUP(A74,'2012'!$C$3:$U$18,3,FALSE),0)+IFERROR(VLOOKUP(A74,'2011'!$C$3:$U$16,3,FALSE),0)+IFERROR(VLOOKUP(A74,'2010'!$C$3:$U$19,3,FALSE),0)+IFERROR(VLOOKUP(A74,'2009'!$C$3:$U$23,3,FALSE),0)</f>
        <v>0</v>
      </c>
      <c r="D74" s="56">
        <f>+IFERROR(VLOOKUP(A74,'2017'!$C$3:$U$28,4,FALSE),0)+IFERROR(VLOOKUP(A74,'2016'!$C$3:$U$25,4,FALSE),0)+IFERROR(VLOOKUP(A74,'2015'!$C$3:$U$23,4,FALSE),0)+IFERROR(VLOOKUP(A74,'2014'!$C$3:$U$15,4,FALSE),0)+IFERROR(VLOOKUP(A74,'2013'!$C$3:$U$19,4,FALSE),0)+IFERROR(VLOOKUP(A74,'2012'!$C$3:$U$18,4,FALSE),0)+IFERROR(VLOOKUP(A74,'2011'!$C$3:$U$16,4,FALSE),0)+IFERROR(VLOOKUP(A74,'2010'!$C$3:$U$19,4,FALSE),0)+IFERROR(VLOOKUP(A74,'2009'!$C$3:$U$23,4,FALSE),0)</f>
        <v>0</v>
      </c>
      <c r="E74" s="56">
        <f>+IFERROR(VLOOKUP(A74,'2017'!$C$3:$U$28,5,FALSE),0)+IFERROR(VLOOKUP(A74,'2016'!$C$3:$U$25,5,FALSE),0)+IFERROR(VLOOKUP(A74,'2015'!$C$3:$U$23,5,FALSE),0)+IFERROR(VLOOKUP(A74,'2014'!$C$3:$U$15,5,FALSE),0)+IFERROR(VLOOKUP(A74,'2013'!$C$3:$U$19,5,FALSE),0)+IFERROR(VLOOKUP(A74,'2012'!$C$3:$U$18,5,FALSE),0)+IFERROR(VLOOKUP(A74,'2011'!$C$3:$U$16,5,FALSE),0)+IFERROR(VLOOKUP(A74,'2010'!$C$3:$U$19,5,FALSE),0)+IFERROR(VLOOKUP(A74,'2009'!$C$3:$U$23,5,FALSE),0)</f>
        <v>0</v>
      </c>
      <c r="F74" s="56">
        <f>+IFERROR(VLOOKUP(A74,'2017'!$C$3:$U$28,6,FALSE),0)+IFERROR(VLOOKUP(A74,'2016'!$C$3:$U$25,6,FALSE),0)+IFERROR(VLOOKUP(A74,'2015'!$C$3:$U$23,6,FALSE),0)+IFERROR(VLOOKUP(A74,'2014'!$C$3:$U$15,6,FALSE),0)+IFERROR(VLOOKUP(A74,'2013'!$C$3:$U$19,6,FALSE),0)+IFERROR(VLOOKUP(A74,'2012'!$C$3:$U$18,6,FALSE),0)+IFERROR(VLOOKUP(A74,'2011'!$C$3:$U$16,6,FALSE),0)+IFERROR(VLOOKUP(A74,'2010'!$C$3:$U$19,6,FALSE),0)+IFERROR(VLOOKUP(A74,'2009'!$C$3:$U$23,6,FALSE),0)</f>
        <v>0</v>
      </c>
      <c r="G74" s="56">
        <f>+IFERROR(VLOOKUP(A74,'2017'!$C$3:$U$28,7,FALSE),0)+IFERROR(VLOOKUP(A74,'2016'!$C$3:$U$25,7,FALSE),0)+IFERROR(VLOOKUP(A74,'2015'!$C$3:$U$23,7,FALSE),0)+IFERROR(VLOOKUP(A74,'2014'!$C$3:$U$15,7,FALSE),0)+IFERROR(VLOOKUP(A74,'2013'!$C$3:$U$19,7,FALSE),0)+IFERROR(VLOOKUP(A74,'2012'!$C$3:$U$18,7,FALSE),0)+IFERROR(VLOOKUP(A74,'2011'!$C$3:$U$16,7,FALSE),0)+IFERROR(VLOOKUP(A74,'2010'!$C$3:$U$19,7,FALSE),0)+IFERROR(VLOOKUP(A74,'2009'!$C$3:$U$23,7,FALSE),0)</f>
        <v>0</v>
      </c>
      <c r="H74" s="56">
        <f>+IFERROR(VLOOKUP(A74,'2017'!$C$3:$U$28,8,FALSE),0)+IFERROR(VLOOKUP(A74,'2016'!$C$3:$U$25,8,FALSE),0)+IFERROR(VLOOKUP(A74,'2015'!$C$3:$U$23,8,FALSE),0)+IFERROR(VLOOKUP(A74,'2014'!$C$3:$U$15,8,FALSE),0)+IFERROR(VLOOKUP(A74,'2013'!$C$3:$U$19,8,FALSE),0)+IFERROR(VLOOKUP(A74,'2012'!$C$3:$U$18,8,FALSE),0)+IFERROR(VLOOKUP(A74,'2011'!$C$3:$U$16,8,FALSE),0)+IFERROR(VLOOKUP(A74,'2010'!$C$3:$U$19,8,FALSE),0)+IFERROR(VLOOKUP(A74,'2009'!$C$3:$U$23,8,FALSE),0)</f>
        <v>0</v>
      </c>
      <c r="I74" s="56">
        <f>+IFERROR(VLOOKUP(A74,'2017'!$C$3:$U$28,9,FALSE),0)+IFERROR(VLOOKUP(A74,'2016'!$C$3:$U$25,9,FALSE),0)+IFERROR(VLOOKUP(A74,'2015'!$C$3:$U$23,9,FALSE),0)+IFERROR(VLOOKUP(A74,'2014'!$C$3:$U$15,9,FALSE),0)+IFERROR(VLOOKUP(A74,'2013'!$C$3:$U$19,9,FALSE),0)+IFERROR(VLOOKUP(A74,'2012'!$C$3:$U$18,9,FALSE),0)+IFERROR(VLOOKUP(A74,'2011'!$C$3:$U$16,9,FALSE),0)+IFERROR(VLOOKUP(A74,'2010'!$C$3:$U$19,9,FALSE),0)+IFERROR(VLOOKUP(A74,'2009'!$C$3:$U$23,9,FALSE),0)</f>
        <v>0</v>
      </c>
      <c r="J74" s="56">
        <f>+IFERROR(VLOOKUP(A74,'2017'!$C$3:$U$28,10,FALSE),0)+IFERROR(VLOOKUP(A74,'2016'!$C$3:$U$25,10,FALSE),0)+IFERROR(VLOOKUP(A74,'2015'!$C$3:$U$23,10,FALSE),0)+IFERROR(VLOOKUP(A74,'2014'!$C$3:$U$15,10,FALSE),0)+IFERROR(VLOOKUP(A74,'2013'!$C$3:$U$19,10,FALSE),0)+IFERROR(VLOOKUP(A74,'2012'!$C$3:$U$18,10,FALSE),0)+IFERROR(VLOOKUP(A74,'2011'!$C$3:$U$16,10,FALSE),0)+IFERROR(VLOOKUP(A74,'2010'!$C$3:$U$19,10,FALSE),0)+IFERROR(VLOOKUP(A74,'2009'!$C$3:$U$23,10,FALSE),0)</f>
        <v>0</v>
      </c>
      <c r="K74" s="56">
        <f>+IFERROR(VLOOKUP(A74,'2017'!$C$3:$U$28,11,FALSE),0)+IFERROR(VLOOKUP(A74,'2016'!$C$3:$U$25,11,FALSE),0)+IFERROR(VLOOKUP(A74,'2015'!$C$3:$U$23,11,FALSE),0)+IFERROR(VLOOKUP(A74,'2014'!$C$3:$U$15,11,FALSE),0)+IFERROR(VLOOKUP(A74,'2013'!$C$3:$U$19,11,FALSE),0)+IFERROR(VLOOKUP(A74,'2012'!$C$3:$U$18,11,FALSE),0)+IFERROR(VLOOKUP(A74,'2011'!$C$3:$U$16,11,FALSE),0)+IFERROR(VLOOKUP(A74,'2010'!$C$3:$U$19,11,FALSE),0)+IFERROR(VLOOKUP(A74,'2009'!$C$3:$U$23,11,FALSE),0)</f>
        <v>0</v>
      </c>
      <c r="L74" s="56">
        <f>+IFERROR(VLOOKUP(A74,'2017'!$C$3:$U$28,12,FALSE),0)+IFERROR(VLOOKUP(A74,'2016'!$C$3:$U$25,12,FALSE),0)+IFERROR(VLOOKUP(A74,'2015'!$C$3:$U$23,12,FALSE),0)+IFERROR(VLOOKUP(A74,'2014'!$C$3:$U$15,12,FALSE),0)+IFERROR(VLOOKUP(A74,'2013'!$C$3:$U$19,12,FALSE),0)+IFERROR(VLOOKUP(A74,'2012'!$C$3:$U$18,12,FALSE),0)+IFERROR(VLOOKUP(A74,'2011'!$C$3:$U$16,12,FALSE),0)+IFERROR(VLOOKUP(A74,'2010'!$C$3:$U$19,12,FALSE),0)+IFERROR(VLOOKUP(A74,'2009'!$C$3:$U$23,12,FALSE),0)</f>
        <v>1</v>
      </c>
      <c r="M74" s="56">
        <f>+IFERROR(VLOOKUP(A74,'2017'!$C$3:$U$28,13,FALSE),0)+IFERROR(VLOOKUP(A74,'2016'!$C$3:$U$25,13,FALSE),0)+IFERROR(VLOOKUP(A74,'2015'!$C$3:$U$23,13,FALSE),0)+IFERROR(VLOOKUP(A74,'2014'!$C$3:$U$15,13,FALSE),0)+IFERROR(VLOOKUP(A74,'2013'!$C$3:$U$19,13,FALSE),0)+IFERROR(VLOOKUP(A74,'2012'!$C$3:$U$18,13,FALSE),0)+IFERROR(VLOOKUP(A74,'2011'!$C$3:$U$16,13,FALSE),0)+IFERROR(VLOOKUP(A74,'2010'!$C$3:$U$19,13,FALSE),0)+IFERROR(VLOOKUP(A74,'2009'!$C$3:$U$23,13,FALSE),0)</f>
        <v>0</v>
      </c>
      <c r="N74" s="40" t="str">
        <f t="shared" si="7"/>
        <v>N/A</v>
      </c>
      <c r="O74" s="56">
        <f>+IFERROR(VLOOKUP(A74,'2017'!$C$3:$U$28,15,FALSE),0)+IFERROR(VLOOKUP(A74,'2016'!$C$3:$U$25,15,FALSE),0)+IFERROR(VLOOKUP(A74,'2015'!$C$3:$U$23,15,FALSE),0)+IFERROR(VLOOKUP(A74,'2014'!$C$3:$U$15,15,FALSE),0)+IFERROR(VLOOKUP(A74,'2013'!$C$3:$U$19,15,FALSE),0)+IFERROR(VLOOKUP(A74,'2012'!$C$3:$U$18,15,FALSE),0)+IFERROR(VLOOKUP(A74,'2011'!$C$3:$U$16,15,FALSE),0)+IFERROR(VLOOKUP(A74,'2010'!$C$3:$U$19,15,FALSE),0)+IFERROR(VLOOKUP(A74,'2009'!$C$3:$U$23,15,FALSE),0)</f>
        <v>0</v>
      </c>
      <c r="P74" s="41">
        <f t="shared" si="4"/>
        <v>0</v>
      </c>
      <c r="Q74" s="41">
        <f t="shared" si="5"/>
        <v>0</v>
      </c>
      <c r="R74" s="41">
        <f t="shared" si="6"/>
        <v>0</v>
      </c>
    </row>
    <row r="75" spans="1:18" x14ac:dyDescent="0.25">
      <c r="A75" s="11" t="s">
        <v>271</v>
      </c>
      <c r="B75" s="56">
        <f>+IFERROR(VLOOKUP(A75,'2017'!$C$3:$U$28,2,FALSE),0)+IFERROR(VLOOKUP(A75,'2016'!$C$3:$U$25,2,FALSE),0)+IFERROR(VLOOKUP(A75,'2015'!$C$3:$U$23,2,FALSE),0)+IFERROR(VLOOKUP(A75,'2014'!$C$3:$U$15,2,FALSE),0)+IFERROR(VLOOKUP(A75,'2013'!$C$3:$U$19,2,FALSE),0)+IFERROR(VLOOKUP(A75,'2012'!$C$3:$U$18,2,FALSE),0)+IFERROR(VLOOKUP(A75,'2011'!$C$3:$U$16,2,FALSE),0)+IFERROR(VLOOKUP(A75,'2010'!$C$3:$U$19,2,FALSE),0)+IFERROR(VLOOKUP(A75,'2009'!$C$3:$U$23,2,FALSE),0)</f>
        <v>339</v>
      </c>
      <c r="C75" s="56">
        <f>+IFERROR(VLOOKUP(A75,'2017'!$C$3:$U$28,3,FALSE),0)+IFERROR(VLOOKUP(A75,'2016'!$C$3:$U$25,3,FALSE),0)+IFERROR(VLOOKUP(A75,'2015'!$C$3:$U$23,3,FALSE),0)+IFERROR(VLOOKUP(A75,'2014'!$C$3:$U$15,3,FALSE),0)+IFERROR(VLOOKUP(A75,'2013'!$C$3:$U$19,3,FALSE),0)+IFERROR(VLOOKUP(A75,'2012'!$C$3:$U$18,3,FALSE),0)+IFERROR(VLOOKUP(A75,'2011'!$C$3:$U$16,3,FALSE),0)+IFERROR(VLOOKUP(A75,'2010'!$C$3:$U$19,3,FALSE),0)+IFERROR(VLOOKUP(A75,'2009'!$C$3:$U$23,3,FALSE),0)</f>
        <v>38</v>
      </c>
      <c r="D75" s="56">
        <f>+IFERROR(VLOOKUP(A75,'2017'!$C$3:$U$28,4,FALSE),0)+IFERROR(VLOOKUP(A75,'2016'!$C$3:$U$25,4,FALSE),0)+IFERROR(VLOOKUP(A75,'2015'!$C$3:$U$23,4,FALSE),0)+IFERROR(VLOOKUP(A75,'2014'!$C$3:$U$15,4,FALSE),0)+IFERROR(VLOOKUP(A75,'2013'!$C$3:$U$19,4,FALSE),0)+IFERROR(VLOOKUP(A75,'2012'!$C$3:$U$18,4,FALSE),0)+IFERROR(VLOOKUP(A75,'2011'!$C$3:$U$16,4,FALSE),0)+IFERROR(VLOOKUP(A75,'2010'!$C$3:$U$19,4,FALSE),0)+IFERROR(VLOOKUP(A75,'2009'!$C$3:$U$23,4,FALSE),0)</f>
        <v>106</v>
      </c>
      <c r="E75" s="56">
        <f>+IFERROR(VLOOKUP(A75,'2017'!$C$3:$U$28,5,FALSE),0)+IFERROR(VLOOKUP(A75,'2016'!$C$3:$U$25,5,FALSE),0)+IFERROR(VLOOKUP(A75,'2015'!$C$3:$U$23,5,FALSE),0)+IFERROR(VLOOKUP(A75,'2014'!$C$3:$U$15,5,FALSE),0)+IFERROR(VLOOKUP(A75,'2013'!$C$3:$U$19,5,FALSE),0)+IFERROR(VLOOKUP(A75,'2012'!$C$3:$U$18,5,FALSE),0)+IFERROR(VLOOKUP(A75,'2011'!$C$3:$U$16,5,FALSE),0)+IFERROR(VLOOKUP(A75,'2010'!$C$3:$U$19,5,FALSE),0)+IFERROR(VLOOKUP(A75,'2009'!$C$3:$U$23,5,FALSE),0)</f>
        <v>88</v>
      </c>
      <c r="F75" s="56">
        <f>+IFERROR(VLOOKUP(A75,'2017'!$C$3:$U$28,6,FALSE),0)+IFERROR(VLOOKUP(A75,'2016'!$C$3:$U$25,6,FALSE),0)+IFERROR(VLOOKUP(A75,'2015'!$C$3:$U$23,6,FALSE),0)+IFERROR(VLOOKUP(A75,'2014'!$C$3:$U$15,6,FALSE),0)+IFERROR(VLOOKUP(A75,'2013'!$C$3:$U$19,6,FALSE),0)+IFERROR(VLOOKUP(A75,'2012'!$C$3:$U$18,6,FALSE),0)+IFERROR(VLOOKUP(A75,'2011'!$C$3:$U$16,6,FALSE),0)+IFERROR(VLOOKUP(A75,'2010'!$C$3:$U$19,6,FALSE),0)+IFERROR(VLOOKUP(A75,'2009'!$C$3:$U$23,6,FALSE),0)</f>
        <v>16</v>
      </c>
      <c r="G75" s="56">
        <f>+IFERROR(VLOOKUP(A75,'2017'!$C$3:$U$28,7,FALSE),0)+IFERROR(VLOOKUP(A75,'2016'!$C$3:$U$25,7,FALSE),0)+IFERROR(VLOOKUP(A75,'2015'!$C$3:$U$23,7,FALSE),0)+IFERROR(VLOOKUP(A75,'2014'!$C$3:$U$15,7,FALSE),0)+IFERROR(VLOOKUP(A75,'2013'!$C$3:$U$19,7,FALSE),0)+IFERROR(VLOOKUP(A75,'2012'!$C$3:$U$18,7,FALSE),0)+IFERROR(VLOOKUP(A75,'2011'!$C$3:$U$16,7,FALSE),0)+IFERROR(VLOOKUP(A75,'2010'!$C$3:$U$19,7,FALSE),0)+IFERROR(VLOOKUP(A75,'2009'!$C$3:$U$23,7,FALSE),0)</f>
        <v>0</v>
      </c>
      <c r="H75" s="56">
        <f>+IFERROR(VLOOKUP(A75,'2017'!$C$3:$U$28,8,FALSE),0)+IFERROR(VLOOKUP(A75,'2016'!$C$3:$U$25,8,FALSE),0)+IFERROR(VLOOKUP(A75,'2015'!$C$3:$U$23,8,FALSE),0)+IFERROR(VLOOKUP(A75,'2014'!$C$3:$U$15,8,FALSE),0)+IFERROR(VLOOKUP(A75,'2013'!$C$3:$U$19,8,FALSE),0)+IFERROR(VLOOKUP(A75,'2012'!$C$3:$U$18,8,FALSE),0)+IFERROR(VLOOKUP(A75,'2011'!$C$3:$U$16,8,FALSE),0)+IFERROR(VLOOKUP(A75,'2010'!$C$3:$U$19,8,FALSE),0)+IFERROR(VLOOKUP(A75,'2009'!$C$3:$U$23,8,FALSE),0)</f>
        <v>2</v>
      </c>
      <c r="I75" s="56">
        <f>+IFERROR(VLOOKUP(A75,'2017'!$C$3:$U$28,9,FALSE),0)+IFERROR(VLOOKUP(A75,'2016'!$C$3:$U$25,9,FALSE),0)+IFERROR(VLOOKUP(A75,'2015'!$C$3:$U$23,9,FALSE),0)+IFERROR(VLOOKUP(A75,'2014'!$C$3:$U$15,9,FALSE),0)+IFERROR(VLOOKUP(A75,'2013'!$C$3:$U$19,9,FALSE),0)+IFERROR(VLOOKUP(A75,'2012'!$C$3:$U$18,9,FALSE),0)+IFERROR(VLOOKUP(A75,'2011'!$C$3:$U$16,9,FALSE),0)+IFERROR(VLOOKUP(A75,'2010'!$C$3:$U$19,9,FALSE),0)+IFERROR(VLOOKUP(A75,'2009'!$C$3:$U$23,9,FALSE),0)</f>
        <v>61</v>
      </c>
      <c r="J75" s="56">
        <f>+IFERROR(VLOOKUP(A75,'2017'!$C$3:$U$28,10,FALSE),0)+IFERROR(VLOOKUP(A75,'2016'!$C$3:$U$25,10,FALSE),0)+IFERROR(VLOOKUP(A75,'2015'!$C$3:$U$23,10,FALSE),0)+IFERROR(VLOOKUP(A75,'2014'!$C$3:$U$15,10,FALSE),0)+IFERROR(VLOOKUP(A75,'2013'!$C$3:$U$19,10,FALSE),0)+IFERROR(VLOOKUP(A75,'2012'!$C$3:$U$18,10,FALSE),0)+IFERROR(VLOOKUP(A75,'2011'!$C$3:$U$16,10,FALSE),0)+IFERROR(VLOOKUP(A75,'2010'!$C$3:$U$19,10,FALSE),0)+IFERROR(VLOOKUP(A75,'2009'!$C$3:$U$23,10,FALSE),0)</f>
        <v>5</v>
      </c>
      <c r="K75" s="56">
        <f>+IFERROR(VLOOKUP(A75,'2017'!$C$3:$U$28,11,FALSE),0)+IFERROR(VLOOKUP(A75,'2016'!$C$3:$U$25,11,FALSE),0)+IFERROR(VLOOKUP(A75,'2015'!$C$3:$U$23,11,FALSE),0)+IFERROR(VLOOKUP(A75,'2014'!$C$3:$U$15,11,FALSE),0)+IFERROR(VLOOKUP(A75,'2013'!$C$3:$U$19,11,FALSE),0)+IFERROR(VLOOKUP(A75,'2012'!$C$3:$U$18,11,FALSE),0)+IFERROR(VLOOKUP(A75,'2011'!$C$3:$U$16,11,FALSE),0)+IFERROR(VLOOKUP(A75,'2010'!$C$3:$U$19,11,FALSE),0)+IFERROR(VLOOKUP(A75,'2009'!$C$3:$U$23,11,FALSE),0)</f>
        <v>30</v>
      </c>
      <c r="L75" s="56">
        <f>+IFERROR(VLOOKUP(A75,'2017'!$C$3:$U$28,12,FALSE),0)+IFERROR(VLOOKUP(A75,'2016'!$C$3:$U$25,12,FALSE),0)+IFERROR(VLOOKUP(A75,'2015'!$C$3:$U$23,12,FALSE),0)+IFERROR(VLOOKUP(A75,'2014'!$C$3:$U$15,12,FALSE),0)+IFERROR(VLOOKUP(A75,'2013'!$C$3:$U$19,12,FALSE),0)+IFERROR(VLOOKUP(A75,'2012'!$C$3:$U$18,12,FALSE),0)+IFERROR(VLOOKUP(A75,'2011'!$C$3:$U$16,12,FALSE),0)+IFERROR(VLOOKUP(A75,'2010'!$C$3:$U$19,12,FALSE),0)+IFERROR(VLOOKUP(A75,'2009'!$C$3:$U$23,12,FALSE),0)</f>
        <v>44</v>
      </c>
      <c r="M75" s="56">
        <f>+IFERROR(VLOOKUP(A75,'2017'!$C$3:$U$28,13,FALSE),0)+IFERROR(VLOOKUP(A75,'2016'!$C$3:$U$25,13,FALSE),0)+IFERROR(VLOOKUP(A75,'2015'!$C$3:$U$23,13,FALSE),0)+IFERROR(VLOOKUP(A75,'2014'!$C$3:$U$15,13,FALSE),0)+IFERROR(VLOOKUP(A75,'2013'!$C$3:$U$19,13,FALSE),0)+IFERROR(VLOOKUP(A75,'2012'!$C$3:$U$18,13,FALSE),0)+IFERROR(VLOOKUP(A75,'2011'!$C$3:$U$16,13,FALSE),0)+IFERROR(VLOOKUP(A75,'2010'!$C$3:$U$19,13,FALSE),0)+IFERROR(VLOOKUP(A75,'2009'!$C$3:$U$23,13,FALSE),0)</f>
        <v>11</v>
      </c>
      <c r="N75" s="40">
        <f t="shared" si="7"/>
        <v>4</v>
      </c>
      <c r="O75" s="56">
        <f>+IFERROR(VLOOKUP(A75,'2017'!$C$3:$U$28,15,FALSE),0)+IFERROR(VLOOKUP(A75,'2016'!$C$3:$U$25,15,FALSE),0)+IFERROR(VLOOKUP(A75,'2015'!$C$3:$U$23,15,FALSE),0)+IFERROR(VLOOKUP(A75,'2014'!$C$3:$U$15,15,FALSE),0)+IFERROR(VLOOKUP(A75,'2013'!$C$3:$U$19,15,FALSE),0)+IFERROR(VLOOKUP(A75,'2012'!$C$3:$U$18,15,FALSE),0)+IFERROR(VLOOKUP(A75,'2011'!$C$3:$U$16,15,FALSE),0)+IFERROR(VLOOKUP(A75,'2010'!$C$3:$U$19,15,FALSE),0)+IFERROR(VLOOKUP(A75,'2009'!$C$3:$U$23,15,FALSE),0)</f>
        <v>2.8</v>
      </c>
      <c r="P75" s="41">
        <f t="shared" si="4"/>
        <v>0.32814302191464817</v>
      </c>
      <c r="Q75" s="41">
        <f t="shared" si="5"/>
        <v>0.66666666666666663</v>
      </c>
      <c r="R75" s="41">
        <f t="shared" si="6"/>
        <v>0.31268436578171094</v>
      </c>
    </row>
    <row r="76" spans="1:18" x14ac:dyDescent="0.25">
      <c r="A76" s="11" t="s">
        <v>226</v>
      </c>
      <c r="B76" s="56">
        <f>+IFERROR(VLOOKUP(A76,'2017'!$C$3:$U$28,2,FALSE),0)+IFERROR(VLOOKUP(A76,'2016'!$C$3:$U$25,2,FALSE),0)+IFERROR(VLOOKUP(A76,'2015'!$C$3:$U$23,2,FALSE),0)+IFERROR(VLOOKUP(A76,'2014'!$C$3:$U$15,2,FALSE),0)+IFERROR(VLOOKUP(A76,'2013'!$C$3:$U$19,2,FALSE),0)+IFERROR(VLOOKUP(A76,'2012'!$C$3:$U$18,2,FALSE),0)+IFERROR(VLOOKUP(A76,'2011'!$C$3:$U$16,2,FALSE),0)+IFERROR(VLOOKUP(A76,'2010'!$C$3:$U$19,2,FALSE),0)+IFERROR(VLOOKUP(A76,'2009'!$C$3:$U$23,2,FALSE),0)</f>
        <v>204</v>
      </c>
      <c r="C76" s="56">
        <f>+IFERROR(VLOOKUP(A76,'2017'!$C$3:$U$28,3,FALSE),0)+IFERROR(VLOOKUP(A76,'2016'!$C$3:$U$25,3,FALSE),0)+IFERROR(VLOOKUP(A76,'2015'!$C$3:$U$23,3,FALSE),0)+IFERROR(VLOOKUP(A76,'2014'!$C$3:$U$15,3,FALSE),0)+IFERROR(VLOOKUP(A76,'2013'!$C$3:$U$19,3,FALSE),0)+IFERROR(VLOOKUP(A76,'2012'!$C$3:$U$18,3,FALSE),0)+IFERROR(VLOOKUP(A76,'2011'!$C$3:$U$16,3,FALSE),0)+IFERROR(VLOOKUP(A76,'2010'!$C$3:$U$19,3,FALSE),0)+IFERROR(VLOOKUP(A76,'2009'!$C$3:$U$23,3,FALSE),0)</f>
        <v>33</v>
      </c>
      <c r="D76" s="56">
        <f>+IFERROR(VLOOKUP(A76,'2017'!$C$3:$U$28,4,FALSE),0)+IFERROR(VLOOKUP(A76,'2016'!$C$3:$U$25,4,FALSE),0)+IFERROR(VLOOKUP(A76,'2015'!$C$3:$U$23,4,FALSE),0)+IFERROR(VLOOKUP(A76,'2014'!$C$3:$U$15,4,FALSE),0)+IFERROR(VLOOKUP(A76,'2013'!$C$3:$U$19,4,FALSE),0)+IFERROR(VLOOKUP(A76,'2012'!$C$3:$U$18,4,FALSE),0)+IFERROR(VLOOKUP(A76,'2011'!$C$3:$U$16,4,FALSE),0)+IFERROR(VLOOKUP(A76,'2010'!$C$3:$U$19,4,FALSE),0)+IFERROR(VLOOKUP(A76,'2009'!$C$3:$U$23,4,FALSE),0)</f>
        <v>47</v>
      </c>
      <c r="E76" s="56">
        <f>+IFERROR(VLOOKUP(A76,'2017'!$C$3:$U$28,5,FALSE),0)+IFERROR(VLOOKUP(A76,'2016'!$C$3:$U$25,5,FALSE),0)+IFERROR(VLOOKUP(A76,'2015'!$C$3:$U$23,5,FALSE),0)+IFERROR(VLOOKUP(A76,'2014'!$C$3:$U$15,5,FALSE),0)+IFERROR(VLOOKUP(A76,'2013'!$C$3:$U$19,5,FALSE),0)+IFERROR(VLOOKUP(A76,'2012'!$C$3:$U$18,5,FALSE),0)+IFERROR(VLOOKUP(A76,'2011'!$C$3:$U$16,5,FALSE),0)+IFERROR(VLOOKUP(A76,'2010'!$C$3:$U$19,5,FALSE),0)+IFERROR(VLOOKUP(A76,'2009'!$C$3:$U$23,5,FALSE),0)</f>
        <v>39</v>
      </c>
      <c r="F76" s="56">
        <f>+IFERROR(VLOOKUP(A76,'2017'!$C$3:$U$28,6,FALSE),0)+IFERROR(VLOOKUP(A76,'2016'!$C$3:$U$25,6,FALSE),0)+IFERROR(VLOOKUP(A76,'2015'!$C$3:$U$23,6,FALSE),0)+IFERROR(VLOOKUP(A76,'2014'!$C$3:$U$15,6,FALSE),0)+IFERROR(VLOOKUP(A76,'2013'!$C$3:$U$19,6,FALSE),0)+IFERROR(VLOOKUP(A76,'2012'!$C$3:$U$18,6,FALSE),0)+IFERROR(VLOOKUP(A76,'2011'!$C$3:$U$16,6,FALSE),0)+IFERROR(VLOOKUP(A76,'2010'!$C$3:$U$19,6,FALSE),0)+IFERROR(VLOOKUP(A76,'2009'!$C$3:$U$23,6,FALSE),0)</f>
        <v>6</v>
      </c>
      <c r="G76" s="56">
        <f>+IFERROR(VLOOKUP(A76,'2017'!$C$3:$U$28,7,FALSE),0)+IFERROR(VLOOKUP(A76,'2016'!$C$3:$U$25,7,FALSE),0)+IFERROR(VLOOKUP(A76,'2015'!$C$3:$U$23,7,FALSE),0)+IFERROR(VLOOKUP(A76,'2014'!$C$3:$U$15,7,FALSE),0)+IFERROR(VLOOKUP(A76,'2013'!$C$3:$U$19,7,FALSE),0)+IFERROR(VLOOKUP(A76,'2012'!$C$3:$U$18,7,FALSE),0)+IFERROR(VLOOKUP(A76,'2011'!$C$3:$U$16,7,FALSE),0)+IFERROR(VLOOKUP(A76,'2010'!$C$3:$U$19,7,FALSE),0)+IFERROR(VLOOKUP(A76,'2009'!$C$3:$U$23,7,FALSE),0)</f>
        <v>2</v>
      </c>
      <c r="H76" s="56">
        <f>+IFERROR(VLOOKUP(A76,'2017'!$C$3:$U$28,8,FALSE),0)+IFERROR(VLOOKUP(A76,'2016'!$C$3:$U$25,8,FALSE),0)+IFERROR(VLOOKUP(A76,'2015'!$C$3:$U$23,8,FALSE),0)+IFERROR(VLOOKUP(A76,'2014'!$C$3:$U$15,8,FALSE),0)+IFERROR(VLOOKUP(A76,'2013'!$C$3:$U$19,8,FALSE),0)+IFERROR(VLOOKUP(A76,'2012'!$C$3:$U$18,8,FALSE),0)+IFERROR(VLOOKUP(A76,'2011'!$C$3:$U$16,8,FALSE),0)+IFERROR(VLOOKUP(A76,'2010'!$C$3:$U$19,8,FALSE),0)+IFERROR(VLOOKUP(A76,'2009'!$C$3:$U$23,8,FALSE),0)</f>
        <v>0</v>
      </c>
      <c r="I76" s="56">
        <f>+IFERROR(VLOOKUP(A76,'2017'!$C$3:$U$28,9,FALSE),0)+IFERROR(VLOOKUP(A76,'2016'!$C$3:$U$25,9,FALSE),0)+IFERROR(VLOOKUP(A76,'2015'!$C$3:$U$23,9,FALSE),0)+IFERROR(VLOOKUP(A76,'2014'!$C$3:$U$15,9,FALSE),0)+IFERROR(VLOOKUP(A76,'2013'!$C$3:$U$19,9,FALSE),0)+IFERROR(VLOOKUP(A76,'2012'!$C$3:$U$18,9,FALSE),0)+IFERROR(VLOOKUP(A76,'2011'!$C$3:$U$16,9,FALSE),0)+IFERROR(VLOOKUP(A76,'2010'!$C$3:$U$19,9,FALSE),0)+IFERROR(VLOOKUP(A76,'2009'!$C$3:$U$23,9,FALSE),0)</f>
        <v>19</v>
      </c>
      <c r="J76" s="56">
        <f>+IFERROR(VLOOKUP(A76,'2017'!$C$3:$U$28,10,FALSE),0)+IFERROR(VLOOKUP(A76,'2016'!$C$3:$U$25,10,FALSE),0)+IFERROR(VLOOKUP(A76,'2015'!$C$3:$U$23,10,FALSE),0)+IFERROR(VLOOKUP(A76,'2014'!$C$3:$U$15,10,FALSE),0)+IFERROR(VLOOKUP(A76,'2013'!$C$3:$U$19,10,FALSE),0)+IFERROR(VLOOKUP(A76,'2012'!$C$3:$U$18,10,FALSE),0)+IFERROR(VLOOKUP(A76,'2011'!$C$3:$U$16,10,FALSE),0)+IFERROR(VLOOKUP(A76,'2010'!$C$3:$U$19,10,FALSE),0)+IFERROR(VLOOKUP(A76,'2009'!$C$3:$U$23,10,FALSE),0)</f>
        <v>5</v>
      </c>
      <c r="K76" s="56">
        <f>+IFERROR(VLOOKUP(A76,'2017'!$C$3:$U$28,11,FALSE),0)+IFERROR(VLOOKUP(A76,'2016'!$C$3:$U$25,11,FALSE),0)+IFERROR(VLOOKUP(A76,'2015'!$C$3:$U$23,11,FALSE),0)+IFERROR(VLOOKUP(A76,'2014'!$C$3:$U$15,11,FALSE),0)+IFERROR(VLOOKUP(A76,'2013'!$C$3:$U$19,11,FALSE),0)+IFERROR(VLOOKUP(A76,'2012'!$C$3:$U$18,11,FALSE),0)+IFERROR(VLOOKUP(A76,'2011'!$C$3:$U$16,11,FALSE),0)+IFERROR(VLOOKUP(A76,'2010'!$C$3:$U$19,11,FALSE),0)+IFERROR(VLOOKUP(A76,'2009'!$C$3:$U$23,11,FALSE),0)</f>
        <v>25</v>
      </c>
      <c r="L76" s="56">
        <f>+IFERROR(VLOOKUP(A76,'2017'!$C$3:$U$28,12,FALSE),0)+IFERROR(VLOOKUP(A76,'2016'!$C$3:$U$25,12,FALSE),0)+IFERROR(VLOOKUP(A76,'2015'!$C$3:$U$23,12,FALSE),0)+IFERROR(VLOOKUP(A76,'2014'!$C$3:$U$15,12,FALSE),0)+IFERROR(VLOOKUP(A76,'2013'!$C$3:$U$19,12,FALSE),0)+IFERROR(VLOOKUP(A76,'2012'!$C$3:$U$18,12,FALSE),0)+IFERROR(VLOOKUP(A76,'2011'!$C$3:$U$16,12,FALSE),0)+IFERROR(VLOOKUP(A76,'2010'!$C$3:$U$19,12,FALSE),0)+IFERROR(VLOOKUP(A76,'2009'!$C$3:$U$23,12,FALSE),0)</f>
        <v>36</v>
      </c>
      <c r="M76" s="56">
        <f>+IFERROR(VLOOKUP(A76,'2017'!$C$3:$U$28,13,FALSE),0)+IFERROR(VLOOKUP(A76,'2016'!$C$3:$U$25,13,FALSE),0)+IFERROR(VLOOKUP(A76,'2015'!$C$3:$U$23,13,FALSE),0)+IFERROR(VLOOKUP(A76,'2014'!$C$3:$U$15,13,FALSE),0)+IFERROR(VLOOKUP(A76,'2013'!$C$3:$U$19,13,FALSE),0)+IFERROR(VLOOKUP(A76,'2012'!$C$3:$U$18,13,FALSE),0)+IFERROR(VLOOKUP(A76,'2011'!$C$3:$U$16,13,FALSE),0)+IFERROR(VLOOKUP(A76,'2010'!$C$3:$U$19,13,FALSE),0)+IFERROR(VLOOKUP(A76,'2009'!$C$3:$U$23,13,FALSE),0)</f>
        <v>13</v>
      </c>
      <c r="N76" s="40">
        <f t="shared" si="7"/>
        <v>2.7692307692307692</v>
      </c>
      <c r="O76" s="56">
        <f>+IFERROR(VLOOKUP(A76,'2017'!$C$3:$U$28,15,FALSE),0)+IFERROR(VLOOKUP(A76,'2016'!$C$3:$U$25,15,FALSE),0)+IFERROR(VLOOKUP(A76,'2015'!$C$3:$U$23,15,FALSE),0)+IFERROR(VLOOKUP(A76,'2014'!$C$3:$U$15,15,FALSE),0)+IFERROR(VLOOKUP(A76,'2013'!$C$3:$U$19,15,FALSE),0)+IFERROR(VLOOKUP(A76,'2012'!$C$3:$U$18,15,FALSE),0)+IFERROR(VLOOKUP(A76,'2011'!$C$3:$U$16,15,FALSE),0)+IFERROR(VLOOKUP(A76,'2010'!$C$3:$U$19,15,FALSE),0)+IFERROR(VLOOKUP(A76,'2009'!$C$3:$U$23,15,FALSE),0)</f>
        <v>0</v>
      </c>
      <c r="P76" s="41">
        <f t="shared" si="4"/>
        <v>0.24880382775119617</v>
      </c>
      <c r="Q76" s="41">
        <f t="shared" si="5"/>
        <v>0.50980392156862742</v>
      </c>
      <c r="R76" s="41">
        <f t="shared" si="6"/>
        <v>0.23039215686274508</v>
      </c>
    </row>
    <row r="77" spans="1:18" x14ac:dyDescent="0.25">
      <c r="A77" s="11" t="s">
        <v>289</v>
      </c>
      <c r="B77" s="56">
        <f>+IFERROR(VLOOKUP(A77,'2017'!$C$3:$U$28,2,FALSE),0)+IFERROR(VLOOKUP(A77,'2016'!$C$3:$U$25,2,FALSE),0)+IFERROR(VLOOKUP(A77,'2015'!$C$3:$U$23,2,FALSE),0)+IFERROR(VLOOKUP(A77,'2014'!$C$3:$U$15,2,FALSE),0)+IFERROR(VLOOKUP(A77,'2013'!$C$3:$U$19,2,FALSE),0)+IFERROR(VLOOKUP(A77,'2012'!$C$3:$U$18,2,FALSE),0)+IFERROR(VLOOKUP(A77,'2011'!$C$3:$U$16,2,FALSE),0)+IFERROR(VLOOKUP(A77,'2010'!$C$3:$U$19,2,FALSE),0)+IFERROR(VLOOKUP(A77,'2009'!$C$3:$U$23,2,FALSE),0)</f>
        <v>12</v>
      </c>
      <c r="C77" s="56">
        <f>+IFERROR(VLOOKUP(A77,'2017'!$C$3:$U$28,3,FALSE),0)+IFERROR(VLOOKUP(A77,'2016'!$C$3:$U$25,3,FALSE),0)+IFERROR(VLOOKUP(A77,'2015'!$C$3:$U$23,3,FALSE),0)+IFERROR(VLOOKUP(A77,'2014'!$C$3:$U$15,3,FALSE),0)+IFERROR(VLOOKUP(A77,'2013'!$C$3:$U$19,3,FALSE),0)+IFERROR(VLOOKUP(A77,'2012'!$C$3:$U$18,3,FALSE),0)+IFERROR(VLOOKUP(A77,'2011'!$C$3:$U$16,3,FALSE),0)+IFERROR(VLOOKUP(A77,'2010'!$C$3:$U$19,3,FALSE),0)+IFERROR(VLOOKUP(A77,'2009'!$C$3:$U$23,3,FALSE),0)</f>
        <v>11</v>
      </c>
      <c r="D77" s="56">
        <f>+IFERROR(VLOOKUP(A77,'2017'!$C$3:$U$28,4,FALSE),0)+IFERROR(VLOOKUP(A77,'2016'!$C$3:$U$25,4,FALSE),0)+IFERROR(VLOOKUP(A77,'2015'!$C$3:$U$23,4,FALSE),0)+IFERROR(VLOOKUP(A77,'2014'!$C$3:$U$15,4,FALSE),0)+IFERROR(VLOOKUP(A77,'2013'!$C$3:$U$19,4,FALSE),0)+IFERROR(VLOOKUP(A77,'2012'!$C$3:$U$18,4,FALSE),0)+IFERROR(VLOOKUP(A77,'2011'!$C$3:$U$16,4,FALSE),0)+IFERROR(VLOOKUP(A77,'2010'!$C$3:$U$19,4,FALSE),0)+IFERROR(VLOOKUP(A77,'2009'!$C$3:$U$23,4,FALSE),0)</f>
        <v>3</v>
      </c>
      <c r="E77" s="56">
        <f>+IFERROR(VLOOKUP(A77,'2017'!$C$3:$U$28,5,FALSE),0)+IFERROR(VLOOKUP(A77,'2016'!$C$3:$U$25,5,FALSE),0)+IFERROR(VLOOKUP(A77,'2015'!$C$3:$U$23,5,FALSE),0)+IFERROR(VLOOKUP(A77,'2014'!$C$3:$U$15,5,FALSE),0)+IFERROR(VLOOKUP(A77,'2013'!$C$3:$U$19,5,FALSE),0)+IFERROR(VLOOKUP(A77,'2012'!$C$3:$U$18,5,FALSE),0)+IFERROR(VLOOKUP(A77,'2011'!$C$3:$U$16,5,FALSE),0)+IFERROR(VLOOKUP(A77,'2010'!$C$3:$U$19,5,FALSE),0)+IFERROR(VLOOKUP(A77,'2009'!$C$3:$U$23,5,FALSE),0)</f>
        <v>3</v>
      </c>
      <c r="F77" s="56">
        <f>+IFERROR(VLOOKUP(A77,'2017'!$C$3:$U$28,6,FALSE),0)+IFERROR(VLOOKUP(A77,'2016'!$C$3:$U$25,6,FALSE),0)+IFERROR(VLOOKUP(A77,'2015'!$C$3:$U$23,6,FALSE),0)+IFERROR(VLOOKUP(A77,'2014'!$C$3:$U$15,6,FALSE),0)+IFERROR(VLOOKUP(A77,'2013'!$C$3:$U$19,6,FALSE),0)+IFERROR(VLOOKUP(A77,'2012'!$C$3:$U$18,6,FALSE),0)+IFERROR(VLOOKUP(A77,'2011'!$C$3:$U$16,6,FALSE),0)+IFERROR(VLOOKUP(A77,'2010'!$C$3:$U$19,6,FALSE),0)+IFERROR(VLOOKUP(A77,'2009'!$C$3:$U$23,6,FALSE),0)</f>
        <v>0</v>
      </c>
      <c r="G77" s="56">
        <f>+IFERROR(VLOOKUP(A77,'2017'!$C$3:$U$28,7,FALSE),0)+IFERROR(VLOOKUP(A77,'2016'!$C$3:$U$25,7,FALSE),0)+IFERROR(VLOOKUP(A77,'2015'!$C$3:$U$23,7,FALSE),0)+IFERROR(VLOOKUP(A77,'2014'!$C$3:$U$15,7,FALSE),0)+IFERROR(VLOOKUP(A77,'2013'!$C$3:$U$19,7,FALSE),0)+IFERROR(VLOOKUP(A77,'2012'!$C$3:$U$18,7,FALSE),0)+IFERROR(VLOOKUP(A77,'2011'!$C$3:$U$16,7,FALSE),0)+IFERROR(VLOOKUP(A77,'2010'!$C$3:$U$19,7,FALSE),0)+IFERROR(VLOOKUP(A77,'2009'!$C$3:$U$23,7,FALSE),0)</f>
        <v>0</v>
      </c>
      <c r="H77" s="56">
        <f>+IFERROR(VLOOKUP(A77,'2017'!$C$3:$U$28,8,FALSE),0)+IFERROR(VLOOKUP(A77,'2016'!$C$3:$U$25,8,FALSE),0)+IFERROR(VLOOKUP(A77,'2015'!$C$3:$U$23,8,FALSE),0)+IFERROR(VLOOKUP(A77,'2014'!$C$3:$U$15,8,FALSE),0)+IFERROR(VLOOKUP(A77,'2013'!$C$3:$U$19,8,FALSE),0)+IFERROR(VLOOKUP(A77,'2012'!$C$3:$U$18,8,FALSE),0)+IFERROR(VLOOKUP(A77,'2011'!$C$3:$U$16,8,FALSE),0)+IFERROR(VLOOKUP(A77,'2010'!$C$3:$U$19,8,FALSE),0)+IFERROR(VLOOKUP(A77,'2009'!$C$3:$U$23,8,FALSE),0)</f>
        <v>0</v>
      </c>
      <c r="I77" s="56">
        <f>+IFERROR(VLOOKUP(A77,'2017'!$C$3:$U$28,9,FALSE),0)+IFERROR(VLOOKUP(A77,'2016'!$C$3:$U$25,9,FALSE),0)+IFERROR(VLOOKUP(A77,'2015'!$C$3:$U$23,9,FALSE),0)+IFERROR(VLOOKUP(A77,'2014'!$C$3:$U$15,9,FALSE),0)+IFERROR(VLOOKUP(A77,'2013'!$C$3:$U$19,9,FALSE),0)+IFERROR(VLOOKUP(A77,'2012'!$C$3:$U$18,9,FALSE),0)+IFERROR(VLOOKUP(A77,'2011'!$C$3:$U$16,9,FALSE),0)+IFERROR(VLOOKUP(A77,'2010'!$C$3:$U$19,9,FALSE),0)+IFERROR(VLOOKUP(A77,'2009'!$C$3:$U$23,9,FALSE),0)</f>
        <v>2</v>
      </c>
      <c r="J77" s="56">
        <f>+IFERROR(VLOOKUP(A77,'2017'!$C$3:$U$28,10,FALSE),0)+IFERROR(VLOOKUP(A77,'2016'!$C$3:$U$25,10,FALSE),0)+IFERROR(VLOOKUP(A77,'2015'!$C$3:$U$23,10,FALSE),0)+IFERROR(VLOOKUP(A77,'2014'!$C$3:$U$15,10,FALSE),0)+IFERROR(VLOOKUP(A77,'2013'!$C$3:$U$19,10,FALSE),0)+IFERROR(VLOOKUP(A77,'2012'!$C$3:$U$18,10,FALSE),0)+IFERROR(VLOOKUP(A77,'2011'!$C$3:$U$16,10,FALSE),0)+IFERROR(VLOOKUP(A77,'2010'!$C$3:$U$19,10,FALSE),0)+IFERROR(VLOOKUP(A77,'2009'!$C$3:$U$23,10,FALSE),0)</f>
        <v>2</v>
      </c>
      <c r="K77" s="56">
        <f>+IFERROR(VLOOKUP(A77,'2017'!$C$3:$U$28,11,FALSE),0)+IFERROR(VLOOKUP(A77,'2016'!$C$3:$U$25,11,FALSE),0)+IFERROR(VLOOKUP(A77,'2015'!$C$3:$U$23,11,FALSE),0)+IFERROR(VLOOKUP(A77,'2014'!$C$3:$U$15,11,FALSE),0)+IFERROR(VLOOKUP(A77,'2013'!$C$3:$U$19,11,FALSE),0)+IFERROR(VLOOKUP(A77,'2012'!$C$3:$U$18,11,FALSE),0)+IFERROR(VLOOKUP(A77,'2011'!$C$3:$U$16,11,FALSE),0)+IFERROR(VLOOKUP(A77,'2010'!$C$3:$U$19,11,FALSE),0)+IFERROR(VLOOKUP(A77,'2009'!$C$3:$U$23,11,FALSE),0)</f>
        <v>3</v>
      </c>
      <c r="L77" s="56">
        <f>+IFERROR(VLOOKUP(A77,'2017'!$C$3:$U$28,12,FALSE),0)+IFERROR(VLOOKUP(A77,'2016'!$C$3:$U$25,12,FALSE),0)+IFERROR(VLOOKUP(A77,'2015'!$C$3:$U$23,12,FALSE),0)+IFERROR(VLOOKUP(A77,'2014'!$C$3:$U$15,12,FALSE),0)+IFERROR(VLOOKUP(A77,'2013'!$C$3:$U$19,12,FALSE),0)+IFERROR(VLOOKUP(A77,'2012'!$C$3:$U$18,12,FALSE),0)+IFERROR(VLOOKUP(A77,'2011'!$C$3:$U$16,12,FALSE),0)+IFERROR(VLOOKUP(A77,'2010'!$C$3:$U$19,12,FALSE),0)+IFERROR(VLOOKUP(A77,'2009'!$C$3:$U$23,12,FALSE),0)</f>
        <v>4</v>
      </c>
      <c r="M77" s="56">
        <f>+IFERROR(VLOOKUP(A77,'2017'!$C$3:$U$28,13,FALSE),0)+IFERROR(VLOOKUP(A77,'2016'!$C$3:$U$25,13,FALSE),0)+IFERROR(VLOOKUP(A77,'2015'!$C$3:$U$23,13,FALSE),0)+IFERROR(VLOOKUP(A77,'2014'!$C$3:$U$15,13,FALSE),0)+IFERROR(VLOOKUP(A77,'2013'!$C$3:$U$19,13,FALSE),0)+IFERROR(VLOOKUP(A77,'2012'!$C$3:$U$18,13,FALSE),0)+IFERROR(VLOOKUP(A77,'2011'!$C$3:$U$16,13,FALSE),0)+IFERROR(VLOOKUP(A77,'2010'!$C$3:$U$19,13,FALSE),0)+IFERROR(VLOOKUP(A77,'2009'!$C$3:$U$23,13,FALSE),0)</f>
        <v>5</v>
      </c>
      <c r="N77" s="40">
        <f t="shared" si="7"/>
        <v>0.8</v>
      </c>
      <c r="O77" s="56">
        <f>+IFERROR(VLOOKUP(A77,'2017'!$C$3:$U$28,15,FALSE),0)+IFERROR(VLOOKUP(A77,'2016'!$C$3:$U$25,15,FALSE),0)+IFERROR(VLOOKUP(A77,'2015'!$C$3:$U$23,15,FALSE),0)+IFERROR(VLOOKUP(A77,'2014'!$C$3:$U$15,15,FALSE),0)+IFERROR(VLOOKUP(A77,'2013'!$C$3:$U$19,15,FALSE),0)+IFERROR(VLOOKUP(A77,'2012'!$C$3:$U$18,15,FALSE),0)+IFERROR(VLOOKUP(A77,'2011'!$C$3:$U$16,15,FALSE),0)+IFERROR(VLOOKUP(A77,'2010'!$C$3:$U$19,15,FALSE),0)+IFERROR(VLOOKUP(A77,'2009'!$C$3:$U$23,15,FALSE),0)</f>
        <v>0.83333333333333337</v>
      </c>
      <c r="P77" s="41">
        <f t="shared" si="4"/>
        <v>0.3932584269662921</v>
      </c>
      <c r="Q77" s="41">
        <f t="shared" si="5"/>
        <v>0.5</v>
      </c>
      <c r="R77" s="41">
        <f t="shared" si="6"/>
        <v>0.25</v>
      </c>
    </row>
    <row r="78" spans="1:18" x14ac:dyDescent="0.25">
      <c r="A78" s="11" t="s">
        <v>231</v>
      </c>
      <c r="B78" s="56">
        <f>+IFERROR(VLOOKUP(A78,'2017'!$C$3:$U$28,2,FALSE),0)+IFERROR(VLOOKUP(A78,'2016'!$C$3:$U$25,2,FALSE),0)+IFERROR(VLOOKUP(A78,'2015'!$C$3:$U$23,2,FALSE),0)+IFERROR(VLOOKUP(A78,'2014'!$C$3:$U$15,2,FALSE),0)+IFERROR(VLOOKUP(A78,'2013'!$C$3:$U$19,2,FALSE),0)+IFERROR(VLOOKUP(A78,'2012'!$C$3:$U$18,2,FALSE),0)+IFERROR(VLOOKUP(A78,'2011'!$C$3:$U$16,2,FALSE),0)+IFERROR(VLOOKUP(A78,'2010'!$C$3:$U$19,2,FALSE),0)+IFERROR(VLOOKUP(A78,'2009'!$C$3:$U$23,2,FALSE),0)</f>
        <v>11</v>
      </c>
      <c r="C78" s="56">
        <f>+IFERROR(VLOOKUP(A78,'2017'!$C$3:$U$28,3,FALSE),0)+IFERROR(VLOOKUP(A78,'2016'!$C$3:$U$25,3,FALSE),0)+IFERROR(VLOOKUP(A78,'2015'!$C$3:$U$23,3,FALSE),0)+IFERROR(VLOOKUP(A78,'2014'!$C$3:$U$15,3,FALSE),0)+IFERROR(VLOOKUP(A78,'2013'!$C$3:$U$19,3,FALSE),0)+IFERROR(VLOOKUP(A78,'2012'!$C$3:$U$18,3,FALSE),0)+IFERROR(VLOOKUP(A78,'2011'!$C$3:$U$16,3,FALSE),0)+IFERROR(VLOOKUP(A78,'2010'!$C$3:$U$19,3,FALSE),0)+IFERROR(VLOOKUP(A78,'2009'!$C$3:$U$23,3,FALSE),0)</f>
        <v>5</v>
      </c>
      <c r="D78" s="56">
        <f>+IFERROR(VLOOKUP(A78,'2017'!$C$3:$U$28,4,FALSE),0)+IFERROR(VLOOKUP(A78,'2016'!$C$3:$U$25,4,FALSE),0)+IFERROR(VLOOKUP(A78,'2015'!$C$3:$U$23,4,FALSE),0)+IFERROR(VLOOKUP(A78,'2014'!$C$3:$U$15,4,FALSE),0)+IFERROR(VLOOKUP(A78,'2013'!$C$3:$U$19,4,FALSE),0)+IFERROR(VLOOKUP(A78,'2012'!$C$3:$U$18,4,FALSE),0)+IFERROR(VLOOKUP(A78,'2011'!$C$3:$U$16,4,FALSE),0)+IFERROR(VLOOKUP(A78,'2010'!$C$3:$U$19,4,FALSE),0)+IFERROR(VLOOKUP(A78,'2009'!$C$3:$U$23,4,FALSE),0)</f>
        <v>6</v>
      </c>
      <c r="E78" s="56">
        <f>+IFERROR(VLOOKUP(A78,'2017'!$C$3:$U$28,5,FALSE),0)+IFERROR(VLOOKUP(A78,'2016'!$C$3:$U$25,5,FALSE),0)+IFERROR(VLOOKUP(A78,'2015'!$C$3:$U$23,5,FALSE),0)+IFERROR(VLOOKUP(A78,'2014'!$C$3:$U$15,5,FALSE),0)+IFERROR(VLOOKUP(A78,'2013'!$C$3:$U$19,5,FALSE),0)+IFERROR(VLOOKUP(A78,'2012'!$C$3:$U$18,5,FALSE),0)+IFERROR(VLOOKUP(A78,'2011'!$C$3:$U$16,5,FALSE),0)+IFERROR(VLOOKUP(A78,'2010'!$C$3:$U$19,5,FALSE),0)+IFERROR(VLOOKUP(A78,'2009'!$C$3:$U$23,5,FALSE),0)</f>
        <v>6</v>
      </c>
      <c r="F78" s="56">
        <f>+IFERROR(VLOOKUP(A78,'2017'!$C$3:$U$28,6,FALSE),0)+IFERROR(VLOOKUP(A78,'2016'!$C$3:$U$25,6,FALSE),0)+IFERROR(VLOOKUP(A78,'2015'!$C$3:$U$23,6,FALSE),0)+IFERROR(VLOOKUP(A78,'2014'!$C$3:$U$15,6,FALSE),0)+IFERROR(VLOOKUP(A78,'2013'!$C$3:$U$19,6,FALSE),0)+IFERROR(VLOOKUP(A78,'2012'!$C$3:$U$18,6,FALSE),0)+IFERROR(VLOOKUP(A78,'2011'!$C$3:$U$16,6,FALSE),0)+IFERROR(VLOOKUP(A78,'2010'!$C$3:$U$19,6,FALSE),0)+IFERROR(VLOOKUP(A78,'2009'!$C$3:$U$23,6,FALSE),0)</f>
        <v>0</v>
      </c>
      <c r="G78" s="56">
        <f>+IFERROR(VLOOKUP(A78,'2017'!$C$3:$U$28,7,FALSE),0)+IFERROR(VLOOKUP(A78,'2016'!$C$3:$U$25,7,FALSE),0)+IFERROR(VLOOKUP(A78,'2015'!$C$3:$U$23,7,FALSE),0)+IFERROR(VLOOKUP(A78,'2014'!$C$3:$U$15,7,FALSE),0)+IFERROR(VLOOKUP(A78,'2013'!$C$3:$U$19,7,FALSE),0)+IFERROR(VLOOKUP(A78,'2012'!$C$3:$U$18,7,FALSE),0)+IFERROR(VLOOKUP(A78,'2011'!$C$3:$U$16,7,FALSE),0)+IFERROR(VLOOKUP(A78,'2010'!$C$3:$U$19,7,FALSE),0)+IFERROR(VLOOKUP(A78,'2009'!$C$3:$U$23,7,FALSE),0)</f>
        <v>0</v>
      </c>
      <c r="H78" s="56">
        <f>+IFERROR(VLOOKUP(A78,'2017'!$C$3:$U$28,8,FALSE),0)+IFERROR(VLOOKUP(A78,'2016'!$C$3:$U$25,8,FALSE),0)+IFERROR(VLOOKUP(A78,'2015'!$C$3:$U$23,8,FALSE),0)+IFERROR(VLOOKUP(A78,'2014'!$C$3:$U$15,8,FALSE),0)+IFERROR(VLOOKUP(A78,'2013'!$C$3:$U$19,8,FALSE),0)+IFERROR(VLOOKUP(A78,'2012'!$C$3:$U$18,8,FALSE),0)+IFERROR(VLOOKUP(A78,'2011'!$C$3:$U$16,8,FALSE),0)+IFERROR(VLOOKUP(A78,'2010'!$C$3:$U$19,8,FALSE),0)+IFERROR(VLOOKUP(A78,'2009'!$C$3:$U$23,8,FALSE),0)</f>
        <v>0</v>
      </c>
      <c r="I78" s="56">
        <f>+IFERROR(VLOOKUP(A78,'2017'!$C$3:$U$28,9,FALSE),0)+IFERROR(VLOOKUP(A78,'2016'!$C$3:$U$25,9,FALSE),0)+IFERROR(VLOOKUP(A78,'2015'!$C$3:$U$23,9,FALSE),0)+IFERROR(VLOOKUP(A78,'2014'!$C$3:$U$15,9,FALSE),0)+IFERROR(VLOOKUP(A78,'2013'!$C$3:$U$19,9,FALSE),0)+IFERROR(VLOOKUP(A78,'2012'!$C$3:$U$18,9,FALSE),0)+IFERROR(VLOOKUP(A78,'2011'!$C$3:$U$16,9,FALSE),0)+IFERROR(VLOOKUP(A78,'2010'!$C$3:$U$19,9,FALSE),0)+IFERROR(VLOOKUP(A78,'2009'!$C$3:$U$23,9,FALSE),0)</f>
        <v>3</v>
      </c>
      <c r="J78" s="56">
        <f>+IFERROR(VLOOKUP(A78,'2017'!$C$3:$U$28,10,FALSE),0)+IFERROR(VLOOKUP(A78,'2016'!$C$3:$U$25,10,FALSE),0)+IFERROR(VLOOKUP(A78,'2015'!$C$3:$U$23,10,FALSE),0)+IFERROR(VLOOKUP(A78,'2014'!$C$3:$U$15,10,FALSE),0)+IFERROR(VLOOKUP(A78,'2013'!$C$3:$U$19,10,FALSE),0)+IFERROR(VLOOKUP(A78,'2012'!$C$3:$U$18,10,FALSE),0)+IFERROR(VLOOKUP(A78,'2011'!$C$3:$U$16,10,FALSE),0)+IFERROR(VLOOKUP(A78,'2010'!$C$3:$U$19,10,FALSE),0)+IFERROR(VLOOKUP(A78,'2009'!$C$3:$U$23,10,FALSE),0)</f>
        <v>0</v>
      </c>
      <c r="K78" s="56">
        <f>+IFERROR(VLOOKUP(A78,'2017'!$C$3:$U$28,11,FALSE),0)+IFERROR(VLOOKUP(A78,'2016'!$C$3:$U$25,11,FALSE),0)+IFERROR(VLOOKUP(A78,'2015'!$C$3:$U$23,11,FALSE),0)+IFERROR(VLOOKUP(A78,'2014'!$C$3:$U$15,11,FALSE),0)+IFERROR(VLOOKUP(A78,'2013'!$C$3:$U$19,11,FALSE),0)+IFERROR(VLOOKUP(A78,'2012'!$C$3:$U$18,11,FALSE),0)+IFERROR(VLOOKUP(A78,'2011'!$C$3:$U$16,11,FALSE),0)+IFERROR(VLOOKUP(A78,'2010'!$C$3:$U$19,11,FALSE),0)+IFERROR(VLOOKUP(A78,'2009'!$C$3:$U$23,11,FALSE),0)</f>
        <v>1</v>
      </c>
      <c r="L78" s="56">
        <f>+IFERROR(VLOOKUP(A78,'2017'!$C$3:$U$28,12,FALSE),0)+IFERROR(VLOOKUP(A78,'2016'!$C$3:$U$25,12,FALSE),0)+IFERROR(VLOOKUP(A78,'2015'!$C$3:$U$23,12,FALSE),0)+IFERROR(VLOOKUP(A78,'2014'!$C$3:$U$15,12,FALSE),0)+IFERROR(VLOOKUP(A78,'2013'!$C$3:$U$19,12,FALSE),0)+IFERROR(VLOOKUP(A78,'2012'!$C$3:$U$18,12,FALSE),0)+IFERROR(VLOOKUP(A78,'2011'!$C$3:$U$16,12,FALSE),0)+IFERROR(VLOOKUP(A78,'2010'!$C$3:$U$19,12,FALSE),0)+IFERROR(VLOOKUP(A78,'2009'!$C$3:$U$23,12,FALSE),0)</f>
        <v>3</v>
      </c>
      <c r="M78" s="56">
        <f>+IFERROR(VLOOKUP(A78,'2017'!$C$3:$U$28,13,FALSE),0)+IFERROR(VLOOKUP(A78,'2016'!$C$3:$U$25,13,FALSE),0)+IFERROR(VLOOKUP(A78,'2015'!$C$3:$U$23,13,FALSE),0)+IFERROR(VLOOKUP(A78,'2014'!$C$3:$U$15,13,FALSE),0)+IFERROR(VLOOKUP(A78,'2013'!$C$3:$U$19,13,FALSE),0)+IFERROR(VLOOKUP(A78,'2012'!$C$3:$U$18,13,FALSE),0)+IFERROR(VLOOKUP(A78,'2011'!$C$3:$U$16,13,FALSE),0)+IFERROR(VLOOKUP(A78,'2010'!$C$3:$U$19,13,FALSE),0)+IFERROR(VLOOKUP(A78,'2009'!$C$3:$U$23,13,FALSE),0)</f>
        <v>0</v>
      </c>
      <c r="N78" s="40" t="str">
        <f t="shared" si="7"/>
        <v>N/A</v>
      </c>
      <c r="O78" s="56">
        <f>+IFERROR(VLOOKUP(A78,'2017'!$C$3:$U$28,15,FALSE),0)+IFERROR(VLOOKUP(A78,'2016'!$C$3:$U$25,15,FALSE),0)+IFERROR(VLOOKUP(A78,'2015'!$C$3:$U$23,15,FALSE),0)+IFERROR(VLOOKUP(A78,'2014'!$C$3:$U$15,15,FALSE),0)+IFERROR(VLOOKUP(A78,'2013'!$C$3:$U$19,15,FALSE),0)+IFERROR(VLOOKUP(A78,'2012'!$C$3:$U$18,15,FALSE),0)+IFERROR(VLOOKUP(A78,'2011'!$C$3:$U$16,15,FALSE),0)+IFERROR(VLOOKUP(A78,'2010'!$C$3:$U$19,15,FALSE),0)+IFERROR(VLOOKUP(A78,'2009'!$C$3:$U$23,15,FALSE),0)</f>
        <v>0</v>
      </c>
      <c r="P78" s="41">
        <f t="shared" si="4"/>
        <v>0.54545454545454541</v>
      </c>
      <c r="Q78" s="41">
        <f t="shared" si="5"/>
        <v>1.0909090909090908</v>
      </c>
      <c r="R78" s="41">
        <f t="shared" si="6"/>
        <v>0.54545454545454541</v>
      </c>
    </row>
    <row r="79" spans="1:18" x14ac:dyDescent="0.25">
      <c r="A79" s="11" t="s">
        <v>281</v>
      </c>
      <c r="B79" s="56">
        <f>+IFERROR(VLOOKUP(A79,'2017'!$C$3:$U$28,2,FALSE),0)+IFERROR(VLOOKUP(A79,'2016'!$C$3:$U$25,2,FALSE),0)+IFERROR(VLOOKUP(A79,'2015'!$C$3:$U$23,2,FALSE),0)+IFERROR(VLOOKUP(A79,'2014'!$C$3:$U$15,2,FALSE),0)+IFERROR(VLOOKUP(A79,'2013'!$C$3:$U$19,2,FALSE),0)+IFERROR(VLOOKUP(A79,'2012'!$C$3:$U$18,2,FALSE),0)+IFERROR(VLOOKUP(A79,'2011'!$C$3:$U$16,2,FALSE),0)+IFERROR(VLOOKUP(A79,'2010'!$C$3:$U$19,2,FALSE),0)+IFERROR(VLOOKUP(A79,'2009'!$C$3:$U$23,2,FALSE),0)</f>
        <v>332</v>
      </c>
      <c r="C79" s="56">
        <f>+IFERROR(VLOOKUP(A79,'2017'!$C$3:$U$28,3,FALSE),0)+IFERROR(VLOOKUP(A79,'2016'!$C$3:$U$25,3,FALSE),0)+IFERROR(VLOOKUP(A79,'2015'!$C$3:$U$23,3,FALSE),0)+IFERROR(VLOOKUP(A79,'2014'!$C$3:$U$15,3,FALSE),0)+IFERROR(VLOOKUP(A79,'2013'!$C$3:$U$19,3,FALSE),0)+IFERROR(VLOOKUP(A79,'2012'!$C$3:$U$18,3,FALSE),0)+IFERROR(VLOOKUP(A79,'2011'!$C$3:$U$16,3,FALSE),0)+IFERROR(VLOOKUP(A79,'2010'!$C$3:$U$19,3,FALSE),0)+IFERROR(VLOOKUP(A79,'2009'!$C$3:$U$23,3,FALSE),0)</f>
        <v>92</v>
      </c>
      <c r="D79" s="56">
        <f>+IFERROR(VLOOKUP(A79,'2017'!$C$3:$U$28,4,FALSE),0)+IFERROR(VLOOKUP(A79,'2016'!$C$3:$U$25,4,FALSE),0)+IFERROR(VLOOKUP(A79,'2015'!$C$3:$U$23,4,FALSE),0)+IFERROR(VLOOKUP(A79,'2014'!$C$3:$U$15,4,FALSE),0)+IFERROR(VLOOKUP(A79,'2013'!$C$3:$U$19,4,FALSE),0)+IFERROR(VLOOKUP(A79,'2012'!$C$3:$U$18,4,FALSE),0)+IFERROR(VLOOKUP(A79,'2011'!$C$3:$U$16,4,FALSE),0)+IFERROR(VLOOKUP(A79,'2010'!$C$3:$U$19,4,FALSE),0)+IFERROR(VLOOKUP(A79,'2009'!$C$3:$U$23,4,FALSE),0)</f>
        <v>117</v>
      </c>
      <c r="E79" s="56">
        <f>+IFERROR(VLOOKUP(A79,'2017'!$C$3:$U$28,5,FALSE),0)+IFERROR(VLOOKUP(A79,'2016'!$C$3:$U$25,5,FALSE),0)+IFERROR(VLOOKUP(A79,'2015'!$C$3:$U$23,5,FALSE),0)+IFERROR(VLOOKUP(A79,'2014'!$C$3:$U$15,5,FALSE),0)+IFERROR(VLOOKUP(A79,'2013'!$C$3:$U$19,5,FALSE),0)+IFERROR(VLOOKUP(A79,'2012'!$C$3:$U$18,5,FALSE),0)+IFERROR(VLOOKUP(A79,'2011'!$C$3:$U$16,5,FALSE),0)+IFERROR(VLOOKUP(A79,'2010'!$C$3:$U$19,5,FALSE),0)+IFERROR(VLOOKUP(A79,'2009'!$C$3:$U$23,5,FALSE),0)</f>
        <v>96</v>
      </c>
      <c r="F79" s="56">
        <f>+IFERROR(VLOOKUP(A79,'2017'!$C$3:$U$28,6,FALSE),0)+IFERROR(VLOOKUP(A79,'2016'!$C$3:$U$25,6,FALSE),0)+IFERROR(VLOOKUP(A79,'2015'!$C$3:$U$23,6,FALSE),0)+IFERROR(VLOOKUP(A79,'2014'!$C$3:$U$15,6,FALSE),0)+IFERROR(VLOOKUP(A79,'2013'!$C$3:$U$19,6,FALSE),0)+IFERROR(VLOOKUP(A79,'2012'!$C$3:$U$18,6,FALSE),0)+IFERROR(VLOOKUP(A79,'2011'!$C$3:$U$16,6,FALSE),0)+IFERROR(VLOOKUP(A79,'2010'!$C$3:$U$19,6,FALSE),0)+IFERROR(VLOOKUP(A79,'2009'!$C$3:$U$23,6,FALSE),0)</f>
        <v>19</v>
      </c>
      <c r="G79" s="56">
        <f>+IFERROR(VLOOKUP(A79,'2017'!$C$3:$U$28,7,FALSE),0)+IFERROR(VLOOKUP(A79,'2016'!$C$3:$U$25,7,FALSE),0)+IFERROR(VLOOKUP(A79,'2015'!$C$3:$U$23,7,FALSE),0)+IFERROR(VLOOKUP(A79,'2014'!$C$3:$U$15,7,FALSE),0)+IFERROR(VLOOKUP(A79,'2013'!$C$3:$U$19,7,FALSE),0)+IFERROR(VLOOKUP(A79,'2012'!$C$3:$U$18,7,FALSE),0)+IFERROR(VLOOKUP(A79,'2011'!$C$3:$U$16,7,FALSE),0)+IFERROR(VLOOKUP(A79,'2010'!$C$3:$U$19,7,FALSE),0)+IFERROR(VLOOKUP(A79,'2009'!$C$3:$U$23,7,FALSE),0)</f>
        <v>0</v>
      </c>
      <c r="H79" s="56">
        <f>+IFERROR(VLOOKUP(A79,'2017'!$C$3:$U$28,8,FALSE),0)+IFERROR(VLOOKUP(A79,'2016'!$C$3:$U$25,8,FALSE),0)+IFERROR(VLOOKUP(A79,'2015'!$C$3:$U$23,8,FALSE),0)+IFERROR(VLOOKUP(A79,'2014'!$C$3:$U$15,8,FALSE),0)+IFERROR(VLOOKUP(A79,'2013'!$C$3:$U$19,8,FALSE),0)+IFERROR(VLOOKUP(A79,'2012'!$C$3:$U$18,8,FALSE),0)+IFERROR(VLOOKUP(A79,'2011'!$C$3:$U$16,8,FALSE),0)+IFERROR(VLOOKUP(A79,'2010'!$C$3:$U$19,8,FALSE),0)+IFERROR(VLOOKUP(A79,'2009'!$C$3:$U$23,8,FALSE),0)</f>
        <v>2</v>
      </c>
      <c r="I79" s="56">
        <f>+IFERROR(VLOOKUP(A79,'2017'!$C$3:$U$28,9,FALSE),0)+IFERROR(VLOOKUP(A79,'2016'!$C$3:$U$25,9,FALSE),0)+IFERROR(VLOOKUP(A79,'2015'!$C$3:$U$23,9,FALSE),0)+IFERROR(VLOOKUP(A79,'2014'!$C$3:$U$15,9,FALSE),0)+IFERROR(VLOOKUP(A79,'2013'!$C$3:$U$19,9,FALSE),0)+IFERROR(VLOOKUP(A79,'2012'!$C$3:$U$18,9,FALSE),0)+IFERROR(VLOOKUP(A79,'2011'!$C$3:$U$16,9,FALSE),0)+IFERROR(VLOOKUP(A79,'2010'!$C$3:$U$19,9,FALSE),0)+IFERROR(VLOOKUP(A79,'2009'!$C$3:$U$23,9,FALSE),0)</f>
        <v>55</v>
      </c>
      <c r="J79" s="56">
        <f>+IFERROR(VLOOKUP(A79,'2017'!$C$3:$U$28,10,FALSE),0)+IFERROR(VLOOKUP(A79,'2016'!$C$3:$U$25,10,FALSE),0)+IFERROR(VLOOKUP(A79,'2015'!$C$3:$U$23,10,FALSE),0)+IFERROR(VLOOKUP(A79,'2014'!$C$3:$U$15,10,FALSE),0)+IFERROR(VLOOKUP(A79,'2013'!$C$3:$U$19,10,FALSE),0)+IFERROR(VLOOKUP(A79,'2012'!$C$3:$U$18,10,FALSE),0)+IFERROR(VLOOKUP(A79,'2011'!$C$3:$U$16,10,FALSE),0)+IFERROR(VLOOKUP(A79,'2010'!$C$3:$U$19,10,FALSE),0)+IFERROR(VLOOKUP(A79,'2009'!$C$3:$U$23,10,FALSE),0)</f>
        <v>9</v>
      </c>
      <c r="K79" s="56">
        <f>+IFERROR(VLOOKUP(A79,'2017'!$C$3:$U$28,11,FALSE),0)+IFERROR(VLOOKUP(A79,'2016'!$C$3:$U$25,11,FALSE),0)+IFERROR(VLOOKUP(A79,'2015'!$C$3:$U$23,11,FALSE),0)+IFERROR(VLOOKUP(A79,'2014'!$C$3:$U$15,11,FALSE),0)+IFERROR(VLOOKUP(A79,'2013'!$C$3:$U$19,11,FALSE),0)+IFERROR(VLOOKUP(A79,'2012'!$C$3:$U$18,11,FALSE),0)+IFERROR(VLOOKUP(A79,'2011'!$C$3:$U$16,11,FALSE),0)+IFERROR(VLOOKUP(A79,'2010'!$C$3:$U$19,11,FALSE),0)+IFERROR(VLOOKUP(A79,'2009'!$C$3:$U$23,11,FALSE),0)</f>
        <v>60</v>
      </c>
      <c r="L79" s="56">
        <f>+IFERROR(VLOOKUP(A79,'2017'!$C$3:$U$28,12,FALSE),0)+IFERROR(VLOOKUP(A79,'2016'!$C$3:$U$25,12,FALSE),0)+IFERROR(VLOOKUP(A79,'2015'!$C$3:$U$23,12,FALSE),0)+IFERROR(VLOOKUP(A79,'2014'!$C$3:$U$15,12,FALSE),0)+IFERROR(VLOOKUP(A79,'2013'!$C$3:$U$19,12,FALSE),0)+IFERROR(VLOOKUP(A79,'2012'!$C$3:$U$18,12,FALSE),0)+IFERROR(VLOOKUP(A79,'2011'!$C$3:$U$16,12,FALSE),0)+IFERROR(VLOOKUP(A79,'2010'!$C$3:$U$19,12,FALSE),0)+IFERROR(VLOOKUP(A79,'2009'!$C$3:$U$23,12,FALSE),0)</f>
        <v>35</v>
      </c>
      <c r="M79" s="56">
        <f>+IFERROR(VLOOKUP(A79,'2017'!$C$3:$U$28,13,FALSE),0)+IFERROR(VLOOKUP(A79,'2016'!$C$3:$U$25,13,FALSE),0)+IFERROR(VLOOKUP(A79,'2015'!$C$3:$U$23,13,FALSE),0)+IFERROR(VLOOKUP(A79,'2014'!$C$3:$U$15,13,FALSE),0)+IFERROR(VLOOKUP(A79,'2013'!$C$3:$U$19,13,FALSE),0)+IFERROR(VLOOKUP(A79,'2012'!$C$3:$U$18,13,FALSE),0)+IFERROR(VLOOKUP(A79,'2011'!$C$3:$U$16,13,FALSE),0)+IFERROR(VLOOKUP(A79,'2010'!$C$3:$U$19,13,FALSE),0)+IFERROR(VLOOKUP(A79,'2009'!$C$3:$U$23,13,FALSE),0)</f>
        <v>34</v>
      </c>
      <c r="N79" s="40">
        <f t="shared" si="7"/>
        <v>1.0294117647058822</v>
      </c>
      <c r="O79" s="56">
        <f>+IFERROR(VLOOKUP(A79,'2017'!$C$3:$U$28,15,FALSE),0)+IFERROR(VLOOKUP(A79,'2016'!$C$3:$U$25,15,FALSE),0)+IFERROR(VLOOKUP(A79,'2015'!$C$3:$U$23,15,FALSE),0)+IFERROR(VLOOKUP(A79,'2014'!$C$3:$U$15,15,FALSE),0)+IFERROR(VLOOKUP(A79,'2013'!$C$3:$U$19,15,FALSE),0)+IFERROR(VLOOKUP(A79,'2012'!$C$3:$U$18,15,FALSE),0)+IFERROR(VLOOKUP(A79,'2011'!$C$3:$U$16,15,FALSE),0)+IFERROR(VLOOKUP(A79,'2010'!$C$3:$U$19,15,FALSE),0)+IFERROR(VLOOKUP(A79,'2009'!$C$3:$U$23,15,FALSE),0)</f>
        <v>2.2247023809523809</v>
      </c>
      <c r="P79" s="41">
        <f t="shared" si="4"/>
        <v>0.37358821055552421</v>
      </c>
      <c r="Q79" s="41">
        <f t="shared" si="5"/>
        <v>0.75602409638554213</v>
      </c>
      <c r="R79" s="41">
        <f t="shared" si="6"/>
        <v>0.35240963855421686</v>
      </c>
    </row>
    <row r="80" spans="1:18" x14ac:dyDescent="0.25">
      <c r="A80" s="11" t="s">
        <v>283</v>
      </c>
      <c r="B80" s="56">
        <f>+IFERROR(VLOOKUP(A80,'2017'!$C$3:$U$28,2,FALSE),0)+IFERROR(VLOOKUP(A80,'2016'!$C$3:$U$25,2,FALSE),0)+IFERROR(VLOOKUP(A80,'2015'!$C$3:$U$23,2,FALSE),0)+IFERROR(VLOOKUP(A80,'2014'!$C$3:$U$15,2,FALSE),0)+IFERROR(VLOOKUP(A80,'2013'!$C$3:$U$19,2,FALSE),0)+IFERROR(VLOOKUP(A80,'2012'!$C$3:$U$18,2,FALSE),0)+IFERROR(VLOOKUP(A80,'2011'!$C$3:$U$16,2,FALSE),0)+IFERROR(VLOOKUP(A80,'2010'!$C$3:$U$19,2,FALSE),0)+IFERROR(VLOOKUP(A80,'2009'!$C$3:$U$23,2,FALSE),0)</f>
        <v>267</v>
      </c>
      <c r="C80" s="56">
        <f>+IFERROR(VLOOKUP(A80,'2017'!$C$3:$U$28,3,FALSE),0)+IFERROR(VLOOKUP(A80,'2016'!$C$3:$U$25,3,FALSE),0)+IFERROR(VLOOKUP(A80,'2015'!$C$3:$U$23,3,FALSE),0)+IFERROR(VLOOKUP(A80,'2014'!$C$3:$U$15,3,FALSE),0)+IFERROR(VLOOKUP(A80,'2013'!$C$3:$U$19,3,FALSE),0)+IFERROR(VLOOKUP(A80,'2012'!$C$3:$U$18,3,FALSE),0)+IFERROR(VLOOKUP(A80,'2011'!$C$3:$U$16,3,FALSE),0)+IFERROR(VLOOKUP(A80,'2010'!$C$3:$U$19,3,FALSE),0)+IFERROR(VLOOKUP(A80,'2009'!$C$3:$U$23,3,FALSE),0)</f>
        <v>37</v>
      </c>
      <c r="D80" s="56">
        <f>+IFERROR(VLOOKUP(A80,'2017'!$C$3:$U$28,4,FALSE),0)+IFERROR(VLOOKUP(A80,'2016'!$C$3:$U$25,4,FALSE),0)+IFERROR(VLOOKUP(A80,'2015'!$C$3:$U$23,4,FALSE),0)+IFERROR(VLOOKUP(A80,'2014'!$C$3:$U$15,4,FALSE),0)+IFERROR(VLOOKUP(A80,'2013'!$C$3:$U$19,4,FALSE),0)+IFERROR(VLOOKUP(A80,'2012'!$C$3:$U$18,4,FALSE),0)+IFERROR(VLOOKUP(A80,'2011'!$C$3:$U$16,4,FALSE),0)+IFERROR(VLOOKUP(A80,'2010'!$C$3:$U$19,4,FALSE),0)+IFERROR(VLOOKUP(A80,'2009'!$C$3:$U$23,4,FALSE),0)</f>
        <v>72</v>
      </c>
      <c r="E80" s="56">
        <f>+IFERROR(VLOOKUP(A80,'2017'!$C$3:$U$28,5,FALSE),0)+IFERROR(VLOOKUP(A80,'2016'!$C$3:$U$25,5,FALSE),0)+IFERROR(VLOOKUP(A80,'2015'!$C$3:$U$23,5,FALSE),0)+IFERROR(VLOOKUP(A80,'2014'!$C$3:$U$15,5,FALSE),0)+IFERROR(VLOOKUP(A80,'2013'!$C$3:$U$19,5,FALSE),0)+IFERROR(VLOOKUP(A80,'2012'!$C$3:$U$18,5,FALSE),0)+IFERROR(VLOOKUP(A80,'2011'!$C$3:$U$16,5,FALSE),0)+IFERROR(VLOOKUP(A80,'2010'!$C$3:$U$19,5,FALSE),0)+IFERROR(VLOOKUP(A80,'2009'!$C$3:$U$23,5,FALSE),0)</f>
        <v>63</v>
      </c>
      <c r="F80" s="56">
        <f>+IFERROR(VLOOKUP(A80,'2017'!$C$3:$U$28,6,FALSE),0)+IFERROR(VLOOKUP(A80,'2016'!$C$3:$U$25,6,FALSE),0)+IFERROR(VLOOKUP(A80,'2015'!$C$3:$U$23,6,FALSE),0)+IFERROR(VLOOKUP(A80,'2014'!$C$3:$U$15,6,FALSE),0)+IFERROR(VLOOKUP(A80,'2013'!$C$3:$U$19,6,FALSE),0)+IFERROR(VLOOKUP(A80,'2012'!$C$3:$U$18,6,FALSE),0)+IFERROR(VLOOKUP(A80,'2011'!$C$3:$U$16,6,FALSE),0)+IFERROR(VLOOKUP(A80,'2010'!$C$3:$U$19,6,FALSE),0)+IFERROR(VLOOKUP(A80,'2009'!$C$3:$U$23,6,FALSE),0)</f>
        <v>7</v>
      </c>
      <c r="G80" s="56">
        <f>+IFERROR(VLOOKUP(A80,'2017'!$C$3:$U$28,7,FALSE),0)+IFERROR(VLOOKUP(A80,'2016'!$C$3:$U$25,7,FALSE),0)+IFERROR(VLOOKUP(A80,'2015'!$C$3:$U$23,7,FALSE),0)+IFERROR(VLOOKUP(A80,'2014'!$C$3:$U$15,7,FALSE),0)+IFERROR(VLOOKUP(A80,'2013'!$C$3:$U$19,7,FALSE),0)+IFERROR(VLOOKUP(A80,'2012'!$C$3:$U$18,7,FALSE),0)+IFERROR(VLOOKUP(A80,'2011'!$C$3:$U$16,7,FALSE),0)+IFERROR(VLOOKUP(A80,'2010'!$C$3:$U$19,7,FALSE),0)+IFERROR(VLOOKUP(A80,'2009'!$C$3:$U$23,7,FALSE),0)</f>
        <v>1</v>
      </c>
      <c r="H80" s="56">
        <f>+IFERROR(VLOOKUP(A80,'2017'!$C$3:$U$28,8,FALSE),0)+IFERROR(VLOOKUP(A80,'2016'!$C$3:$U$25,8,FALSE),0)+IFERROR(VLOOKUP(A80,'2015'!$C$3:$U$23,8,FALSE),0)+IFERROR(VLOOKUP(A80,'2014'!$C$3:$U$15,8,FALSE),0)+IFERROR(VLOOKUP(A80,'2013'!$C$3:$U$19,8,FALSE),0)+IFERROR(VLOOKUP(A80,'2012'!$C$3:$U$18,8,FALSE),0)+IFERROR(VLOOKUP(A80,'2011'!$C$3:$U$16,8,FALSE),0)+IFERROR(VLOOKUP(A80,'2010'!$C$3:$U$19,8,FALSE),0)+IFERROR(VLOOKUP(A80,'2009'!$C$3:$U$23,8,FALSE),0)</f>
        <v>1</v>
      </c>
      <c r="I80" s="56">
        <f>+IFERROR(VLOOKUP(A80,'2017'!$C$3:$U$28,9,FALSE),0)+IFERROR(VLOOKUP(A80,'2016'!$C$3:$U$25,9,FALSE),0)+IFERROR(VLOOKUP(A80,'2015'!$C$3:$U$23,9,FALSE),0)+IFERROR(VLOOKUP(A80,'2014'!$C$3:$U$15,9,FALSE),0)+IFERROR(VLOOKUP(A80,'2013'!$C$3:$U$19,9,FALSE),0)+IFERROR(VLOOKUP(A80,'2012'!$C$3:$U$18,9,FALSE),0)+IFERROR(VLOOKUP(A80,'2011'!$C$3:$U$16,9,FALSE),0)+IFERROR(VLOOKUP(A80,'2010'!$C$3:$U$19,9,FALSE),0)+IFERROR(VLOOKUP(A80,'2009'!$C$3:$U$23,9,FALSE),0)</f>
        <v>31</v>
      </c>
      <c r="J80" s="56">
        <f>+IFERROR(VLOOKUP(A80,'2017'!$C$3:$U$28,10,FALSE),0)+IFERROR(VLOOKUP(A80,'2016'!$C$3:$U$25,10,FALSE),0)+IFERROR(VLOOKUP(A80,'2015'!$C$3:$U$23,10,FALSE),0)+IFERROR(VLOOKUP(A80,'2014'!$C$3:$U$15,10,FALSE),0)+IFERROR(VLOOKUP(A80,'2013'!$C$3:$U$19,10,FALSE),0)+IFERROR(VLOOKUP(A80,'2012'!$C$3:$U$18,10,FALSE),0)+IFERROR(VLOOKUP(A80,'2011'!$C$3:$U$16,10,FALSE),0)+IFERROR(VLOOKUP(A80,'2010'!$C$3:$U$19,10,FALSE),0)+IFERROR(VLOOKUP(A80,'2009'!$C$3:$U$23,10,FALSE),0)</f>
        <v>6</v>
      </c>
      <c r="K80" s="56">
        <f>+IFERROR(VLOOKUP(A80,'2017'!$C$3:$U$28,11,FALSE),0)+IFERROR(VLOOKUP(A80,'2016'!$C$3:$U$25,11,FALSE),0)+IFERROR(VLOOKUP(A80,'2015'!$C$3:$U$23,11,FALSE),0)+IFERROR(VLOOKUP(A80,'2014'!$C$3:$U$15,11,FALSE),0)+IFERROR(VLOOKUP(A80,'2013'!$C$3:$U$19,11,FALSE),0)+IFERROR(VLOOKUP(A80,'2012'!$C$3:$U$18,11,FALSE),0)+IFERROR(VLOOKUP(A80,'2011'!$C$3:$U$16,11,FALSE),0)+IFERROR(VLOOKUP(A80,'2010'!$C$3:$U$19,11,FALSE),0)+IFERROR(VLOOKUP(A80,'2009'!$C$3:$U$23,11,FALSE),0)</f>
        <v>14</v>
      </c>
      <c r="L80" s="56">
        <f>+IFERROR(VLOOKUP(A80,'2017'!$C$3:$U$28,12,FALSE),0)+IFERROR(VLOOKUP(A80,'2016'!$C$3:$U$25,12,FALSE),0)+IFERROR(VLOOKUP(A80,'2015'!$C$3:$U$23,12,FALSE),0)+IFERROR(VLOOKUP(A80,'2014'!$C$3:$U$15,12,FALSE),0)+IFERROR(VLOOKUP(A80,'2013'!$C$3:$U$19,12,FALSE),0)+IFERROR(VLOOKUP(A80,'2012'!$C$3:$U$18,12,FALSE),0)+IFERROR(VLOOKUP(A80,'2011'!$C$3:$U$16,12,FALSE),0)+IFERROR(VLOOKUP(A80,'2010'!$C$3:$U$19,12,FALSE),0)+IFERROR(VLOOKUP(A80,'2009'!$C$3:$U$23,12,FALSE),0)</f>
        <v>10</v>
      </c>
      <c r="M80" s="56">
        <f>+IFERROR(VLOOKUP(A80,'2017'!$C$3:$U$28,13,FALSE),0)+IFERROR(VLOOKUP(A80,'2016'!$C$3:$U$25,13,FALSE),0)+IFERROR(VLOOKUP(A80,'2015'!$C$3:$U$23,13,FALSE),0)+IFERROR(VLOOKUP(A80,'2014'!$C$3:$U$15,13,FALSE),0)+IFERROR(VLOOKUP(A80,'2013'!$C$3:$U$19,13,FALSE),0)+IFERROR(VLOOKUP(A80,'2012'!$C$3:$U$18,13,FALSE),0)+IFERROR(VLOOKUP(A80,'2011'!$C$3:$U$16,13,FALSE),0)+IFERROR(VLOOKUP(A80,'2010'!$C$3:$U$19,13,FALSE),0)+IFERROR(VLOOKUP(A80,'2009'!$C$3:$U$23,13,FALSE),0)</f>
        <v>10</v>
      </c>
      <c r="N80" s="40">
        <f t="shared" si="7"/>
        <v>1</v>
      </c>
      <c r="O80" s="56">
        <f>+IFERROR(VLOOKUP(A80,'2017'!$C$3:$U$28,15,FALSE),0)+IFERROR(VLOOKUP(A80,'2016'!$C$3:$U$25,15,FALSE),0)+IFERROR(VLOOKUP(A80,'2015'!$C$3:$U$23,15,FALSE),0)+IFERROR(VLOOKUP(A80,'2014'!$C$3:$U$15,15,FALSE),0)+IFERROR(VLOOKUP(A80,'2013'!$C$3:$U$19,15,FALSE),0)+IFERROR(VLOOKUP(A80,'2012'!$C$3:$U$18,15,FALSE),0)+IFERROR(VLOOKUP(A80,'2011'!$C$3:$U$16,15,FALSE),0)+IFERROR(VLOOKUP(A80,'2010'!$C$3:$U$19,15,FALSE),0)+IFERROR(VLOOKUP(A80,'2009'!$C$3:$U$23,15,FALSE),0)</f>
        <v>1.9</v>
      </c>
      <c r="P80" s="41">
        <f t="shared" si="4"/>
        <v>0.29065114587122592</v>
      </c>
      <c r="Q80" s="41">
        <f t="shared" si="5"/>
        <v>0.56928838951310856</v>
      </c>
      <c r="R80" s="41">
        <f t="shared" si="6"/>
        <v>0.2696629213483146</v>
      </c>
    </row>
    <row r="81" spans="1:18" x14ac:dyDescent="0.25">
      <c r="A81" s="11" t="s">
        <v>249</v>
      </c>
      <c r="B81" s="56">
        <f>+IFERROR(VLOOKUP(A81,'2017'!$C$3:$U$28,2,FALSE),0)+IFERROR(VLOOKUP(A81,'2016'!$C$3:$U$25,2,FALSE),0)+IFERROR(VLOOKUP(A81,'2015'!$C$3:$U$23,2,FALSE),0)+IFERROR(VLOOKUP(A81,'2014'!$C$3:$U$15,2,FALSE),0)+IFERROR(VLOOKUP(A81,'2013'!$C$3:$U$19,2,FALSE),0)+IFERROR(VLOOKUP(A81,'2012'!$C$3:$U$18,2,FALSE),0)+IFERROR(VLOOKUP(A81,'2011'!$C$3:$U$16,2,FALSE),0)+IFERROR(VLOOKUP(A81,'2010'!$C$3:$U$19,2,FALSE),0)+IFERROR(VLOOKUP(A81,'2009'!$C$3:$U$23,2,FALSE),0)</f>
        <v>257</v>
      </c>
      <c r="C81" s="56">
        <f>+IFERROR(VLOOKUP(A81,'2017'!$C$3:$U$28,3,FALSE),0)+IFERROR(VLOOKUP(A81,'2016'!$C$3:$U$25,3,FALSE),0)+IFERROR(VLOOKUP(A81,'2015'!$C$3:$U$23,3,FALSE),0)+IFERROR(VLOOKUP(A81,'2014'!$C$3:$U$15,3,FALSE),0)+IFERROR(VLOOKUP(A81,'2013'!$C$3:$U$19,3,FALSE),0)+IFERROR(VLOOKUP(A81,'2012'!$C$3:$U$18,3,FALSE),0)+IFERROR(VLOOKUP(A81,'2011'!$C$3:$U$16,3,FALSE),0)+IFERROR(VLOOKUP(A81,'2010'!$C$3:$U$19,3,FALSE),0)+IFERROR(VLOOKUP(A81,'2009'!$C$3:$U$23,3,FALSE),0)</f>
        <v>49</v>
      </c>
      <c r="D81" s="56">
        <f>+IFERROR(VLOOKUP(A81,'2017'!$C$3:$U$28,4,FALSE),0)+IFERROR(VLOOKUP(A81,'2016'!$C$3:$U$25,4,FALSE),0)+IFERROR(VLOOKUP(A81,'2015'!$C$3:$U$23,4,FALSE),0)+IFERROR(VLOOKUP(A81,'2014'!$C$3:$U$15,4,FALSE),0)+IFERROR(VLOOKUP(A81,'2013'!$C$3:$U$19,4,FALSE),0)+IFERROR(VLOOKUP(A81,'2012'!$C$3:$U$18,4,FALSE),0)+IFERROR(VLOOKUP(A81,'2011'!$C$3:$U$16,4,FALSE),0)+IFERROR(VLOOKUP(A81,'2010'!$C$3:$U$19,4,FALSE),0)+IFERROR(VLOOKUP(A81,'2009'!$C$3:$U$23,4,FALSE),0)</f>
        <v>67</v>
      </c>
      <c r="E81" s="56">
        <f>+IFERROR(VLOOKUP(A81,'2017'!$C$3:$U$28,5,FALSE),0)+IFERROR(VLOOKUP(A81,'2016'!$C$3:$U$25,5,FALSE),0)+IFERROR(VLOOKUP(A81,'2015'!$C$3:$U$23,5,FALSE),0)+IFERROR(VLOOKUP(A81,'2014'!$C$3:$U$15,5,FALSE),0)+IFERROR(VLOOKUP(A81,'2013'!$C$3:$U$19,5,FALSE),0)+IFERROR(VLOOKUP(A81,'2012'!$C$3:$U$18,5,FALSE),0)+IFERROR(VLOOKUP(A81,'2011'!$C$3:$U$16,5,FALSE),0)+IFERROR(VLOOKUP(A81,'2010'!$C$3:$U$19,5,FALSE),0)+IFERROR(VLOOKUP(A81,'2009'!$C$3:$U$23,5,FALSE),0)</f>
        <v>57</v>
      </c>
      <c r="F81" s="56">
        <f>+IFERROR(VLOOKUP(A81,'2017'!$C$3:$U$28,6,FALSE),0)+IFERROR(VLOOKUP(A81,'2016'!$C$3:$U$25,6,FALSE),0)+IFERROR(VLOOKUP(A81,'2015'!$C$3:$U$23,6,FALSE),0)+IFERROR(VLOOKUP(A81,'2014'!$C$3:$U$15,6,FALSE),0)+IFERROR(VLOOKUP(A81,'2013'!$C$3:$U$19,6,FALSE),0)+IFERROR(VLOOKUP(A81,'2012'!$C$3:$U$18,6,FALSE),0)+IFERROR(VLOOKUP(A81,'2011'!$C$3:$U$16,6,FALSE),0)+IFERROR(VLOOKUP(A81,'2010'!$C$3:$U$19,6,FALSE),0)+IFERROR(VLOOKUP(A81,'2009'!$C$3:$U$23,6,FALSE),0)</f>
        <v>8</v>
      </c>
      <c r="G81" s="56">
        <f>+IFERROR(VLOOKUP(A81,'2017'!$C$3:$U$28,7,FALSE),0)+IFERROR(VLOOKUP(A81,'2016'!$C$3:$U$25,7,FALSE),0)+IFERROR(VLOOKUP(A81,'2015'!$C$3:$U$23,7,FALSE),0)+IFERROR(VLOOKUP(A81,'2014'!$C$3:$U$15,7,FALSE),0)+IFERROR(VLOOKUP(A81,'2013'!$C$3:$U$19,7,FALSE),0)+IFERROR(VLOOKUP(A81,'2012'!$C$3:$U$18,7,FALSE),0)+IFERROR(VLOOKUP(A81,'2011'!$C$3:$U$16,7,FALSE),0)+IFERROR(VLOOKUP(A81,'2010'!$C$3:$U$19,7,FALSE),0)+IFERROR(VLOOKUP(A81,'2009'!$C$3:$U$23,7,FALSE),0)</f>
        <v>0</v>
      </c>
      <c r="H81" s="56">
        <f>+IFERROR(VLOOKUP(A81,'2017'!$C$3:$U$28,8,FALSE),0)+IFERROR(VLOOKUP(A81,'2016'!$C$3:$U$25,8,FALSE),0)+IFERROR(VLOOKUP(A81,'2015'!$C$3:$U$23,8,FALSE),0)+IFERROR(VLOOKUP(A81,'2014'!$C$3:$U$15,8,FALSE),0)+IFERROR(VLOOKUP(A81,'2013'!$C$3:$U$19,8,FALSE),0)+IFERROR(VLOOKUP(A81,'2012'!$C$3:$U$18,8,FALSE),0)+IFERROR(VLOOKUP(A81,'2011'!$C$3:$U$16,8,FALSE),0)+IFERROR(VLOOKUP(A81,'2010'!$C$3:$U$19,8,FALSE),0)+IFERROR(VLOOKUP(A81,'2009'!$C$3:$U$23,8,FALSE),0)</f>
        <v>2</v>
      </c>
      <c r="I81" s="56">
        <f>+IFERROR(VLOOKUP(A81,'2017'!$C$3:$U$28,9,FALSE),0)+IFERROR(VLOOKUP(A81,'2016'!$C$3:$U$25,9,FALSE),0)+IFERROR(VLOOKUP(A81,'2015'!$C$3:$U$23,9,FALSE),0)+IFERROR(VLOOKUP(A81,'2014'!$C$3:$U$15,9,FALSE),0)+IFERROR(VLOOKUP(A81,'2013'!$C$3:$U$19,9,FALSE),0)+IFERROR(VLOOKUP(A81,'2012'!$C$3:$U$18,9,FALSE),0)+IFERROR(VLOOKUP(A81,'2011'!$C$3:$U$16,9,FALSE),0)+IFERROR(VLOOKUP(A81,'2010'!$C$3:$U$19,9,FALSE),0)+IFERROR(VLOOKUP(A81,'2009'!$C$3:$U$23,9,FALSE),0)</f>
        <v>44</v>
      </c>
      <c r="J81" s="56">
        <f>+IFERROR(VLOOKUP(A81,'2017'!$C$3:$U$28,10,FALSE),0)+IFERROR(VLOOKUP(A81,'2016'!$C$3:$U$25,10,FALSE),0)+IFERROR(VLOOKUP(A81,'2015'!$C$3:$U$23,10,FALSE),0)+IFERROR(VLOOKUP(A81,'2014'!$C$3:$U$15,10,FALSE),0)+IFERROR(VLOOKUP(A81,'2013'!$C$3:$U$19,10,FALSE),0)+IFERROR(VLOOKUP(A81,'2012'!$C$3:$U$18,10,FALSE),0)+IFERROR(VLOOKUP(A81,'2011'!$C$3:$U$16,10,FALSE),0)+IFERROR(VLOOKUP(A81,'2010'!$C$3:$U$19,10,FALSE),0)+IFERROR(VLOOKUP(A81,'2009'!$C$3:$U$23,10,FALSE),0)</f>
        <v>6</v>
      </c>
      <c r="K81" s="56">
        <f>+IFERROR(VLOOKUP(A81,'2017'!$C$3:$U$28,11,FALSE),0)+IFERROR(VLOOKUP(A81,'2016'!$C$3:$U$25,11,FALSE),0)+IFERROR(VLOOKUP(A81,'2015'!$C$3:$U$23,11,FALSE),0)+IFERROR(VLOOKUP(A81,'2014'!$C$3:$U$15,11,FALSE),0)+IFERROR(VLOOKUP(A81,'2013'!$C$3:$U$19,11,FALSE),0)+IFERROR(VLOOKUP(A81,'2012'!$C$3:$U$18,11,FALSE),0)+IFERROR(VLOOKUP(A81,'2011'!$C$3:$U$16,11,FALSE),0)+IFERROR(VLOOKUP(A81,'2010'!$C$3:$U$19,11,FALSE),0)+IFERROR(VLOOKUP(A81,'2009'!$C$3:$U$23,11,FALSE),0)</f>
        <v>36</v>
      </c>
      <c r="L81" s="56">
        <f>+IFERROR(VLOOKUP(A81,'2017'!$C$3:$U$28,12,FALSE),0)+IFERROR(VLOOKUP(A81,'2016'!$C$3:$U$25,12,FALSE),0)+IFERROR(VLOOKUP(A81,'2015'!$C$3:$U$23,12,FALSE),0)+IFERROR(VLOOKUP(A81,'2014'!$C$3:$U$15,12,FALSE),0)+IFERROR(VLOOKUP(A81,'2013'!$C$3:$U$19,12,FALSE),0)+IFERROR(VLOOKUP(A81,'2012'!$C$3:$U$18,12,FALSE),0)+IFERROR(VLOOKUP(A81,'2011'!$C$3:$U$16,12,FALSE),0)+IFERROR(VLOOKUP(A81,'2010'!$C$3:$U$19,12,FALSE),0)+IFERROR(VLOOKUP(A81,'2009'!$C$3:$U$23,12,FALSE),0)</f>
        <v>39</v>
      </c>
      <c r="M81" s="56">
        <f>+IFERROR(VLOOKUP(A81,'2017'!$C$3:$U$28,13,FALSE),0)+IFERROR(VLOOKUP(A81,'2016'!$C$3:$U$25,13,FALSE),0)+IFERROR(VLOOKUP(A81,'2015'!$C$3:$U$23,13,FALSE),0)+IFERROR(VLOOKUP(A81,'2014'!$C$3:$U$15,13,FALSE),0)+IFERROR(VLOOKUP(A81,'2013'!$C$3:$U$19,13,FALSE),0)+IFERROR(VLOOKUP(A81,'2012'!$C$3:$U$18,13,FALSE),0)+IFERROR(VLOOKUP(A81,'2011'!$C$3:$U$16,13,FALSE),0)+IFERROR(VLOOKUP(A81,'2010'!$C$3:$U$19,13,FALSE),0)+IFERROR(VLOOKUP(A81,'2009'!$C$3:$U$23,13,FALSE),0)</f>
        <v>7</v>
      </c>
      <c r="N81" s="40">
        <f t="shared" si="7"/>
        <v>5.5714285714285712</v>
      </c>
      <c r="O81" s="56">
        <f>+IFERROR(VLOOKUP(A81,'2017'!$C$3:$U$28,15,FALSE),0)+IFERROR(VLOOKUP(A81,'2016'!$C$3:$U$25,15,FALSE),0)+IFERROR(VLOOKUP(A81,'2015'!$C$3:$U$23,15,FALSE),0)+IFERROR(VLOOKUP(A81,'2014'!$C$3:$U$15,15,FALSE),0)+IFERROR(VLOOKUP(A81,'2013'!$C$3:$U$19,15,FALSE),0)+IFERROR(VLOOKUP(A81,'2012'!$C$3:$U$18,15,FALSE),0)+IFERROR(VLOOKUP(A81,'2011'!$C$3:$U$16,15,FALSE),0)+IFERROR(VLOOKUP(A81,'2010'!$C$3:$U$19,15,FALSE),0)+IFERROR(VLOOKUP(A81,'2009'!$C$3:$U$23,15,FALSE),0)</f>
        <v>1.4166666666666665</v>
      </c>
      <c r="P81" s="41">
        <f t="shared" si="4"/>
        <v>0.28143712574850299</v>
      </c>
      <c r="Q81" s="41">
        <f t="shared" si="5"/>
        <v>0.54474708171206221</v>
      </c>
      <c r="R81" s="41">
        <f t="shared" si="6"/>
        <v>0.26070038910505838</v>
      </c>
    </row>
    <row r="82" spans="1:18" x14ac:dyDescent="0.25">
      <c r="A82" s="11" t="s">
        <v>274</v>
      </c>
      <c r="B82" s="56">
        <f>+IFERROR(VLOOKUP(A82,'2017'!$C$3:$U$28,2,FALSE),0)+IFERROR(VLOOKUP(A82,'2016'!$C$3:$U$25,2,FALSE),0)+IFERROR(VLOOKUP(A82,'2015'!$C$3:$U$23,2,FALSE),0)+IFERROR(VLOOKUP(A82,'2014'!$C$3:$U$15,2,FALSE),0)+IFERROR(VLOOKUP(A82,'2013'!$C$3:$U$19,2,FALSE),0)+IFERROR(VLOOKUP(A82,'2012'!$C$3:$U$18,2,FALSE),0)+IFERROR(VLOOKUP(A82,'2011'!$C$3:$U$16,2,FALSE),0)+IFERROR(VLOOKUP(A82,'2010'!$C$3:$U$19,2,FALSE),0)+IFERROR(VLOOKUP(A82,'2009'!$C$3:$U$23,2,FALSE),0)</f>
        <v>100</v>
      </c>
      <c r="C82" s="56">
        <f>+IFERROR(VLOOKUP(A82,'2017'!$C$3:$U$28,3,FALSE),0)+IFERROR(VLOOKUP(A82,'2016'!$C$3:$U$25,3,FALSE),0)+IFERROR(VLOOKUP(A82,'2015'!$C$3:$U$23,3,FALSE),0)+IFERROR(VLOOKUP(A82,'2014'!$C$3:$U$15,3,FALSE),0)+IFERROR(VLOOKUP(A82,'2013'!$C$3:$U$19,3,FALSE),0)+IFERROR(VLOOKUP(A82,'2012'!$C$3:$U$18,3,FALSE),0)+IFERROR(VLOOKUP(A82,'2011'!$C$3:$U$16,3,FALSE),0)+IFERROR(VLOOKUP(A82,'2010'!$C$3:$U$19,3,FALSE),0)+IFERROR(VLOOKUP(A82,'2009'!$C$3:$U$23,3,FALSE),0)</f>
        <v>14</v>
      </c>
      <c r="D82" s="56">
        <f>+IFERROR(VLOOKUP(A82,'2017'!$C$3:$U$28,4,FALSE),0)+IFERROR(VLOOKUP(A82,'2016'!$C$3:$U$25,4,FALSE),0)+IFERROR(VLOOKUP(A82,'2015'!$C$3:$U$23,4,FALSE),0)+IFERROR(VLOOKUP(A82,'2014'!$C$3:$U$15,4,FALSE),0)+IFERROR(VLOOKUP(A82,'2013'!$C$3:$U$19,4,FALSE),0)+IFERROR(VLOOKUP(A82,'2012'!$C$3:$U$18,4,FALSE),0)+IFERROR(VLOOKUP(A82,'2011'!$C$3:$U$16,4,FALSE),0)+IFERROR(VLOOKUP(A82,'2010'!$C$3:$U$19,4,FALSE),0)+IFERROR(VLOOKUP(A82,'2009'!$C$3:$U$23,4,FALSE),0)</f>
        <v>21</v>
      </c>
      <c r="E82" s="56">
        <f>+IFERROR(VLOOKUP(A82,'2017'!$C$3:$U$28,5,FALSE),0)+IFERROR(VLOOKUP(A82,'2016'!$C$3:$U$25,5,FALSE),0)+IFERROR(VLOOKUP(A82,'2015'!$C$3:$U$23,5,FALSE),0)+IFERROR(VLOOKUP(A82,'2014'!$C$3:$U$15,5,FALSE),0)+IFERROR(VLOOKUP(A82,'2013'!$C$3:$U$19,5,FALSE),0)+IFERROR(VLOOKUP(A82,'2012'!$C$3:$U$18,5,FALSE),0)+IFERROR(VLOOKUP(A82,'2011'!$C$3:$U$16,5,FALSE),0)+IFERROR(VLOOKUP(A82,'2010'!$C$3:$U$19,5,FALSE),0)+IFERROR(VLOOKUP(A82,'2009'!$C$3:$U$23,5,FALSE),0)</f>
        <v>16</v>
      </c>
      <c r="F82" s="56">
        <f>+IFERROR(VLOOKUP(A82,'2017'!$C$3:$U$28,6,FALSE),0)+IFERROR(VLOOKUP(A82,'2016'!$C$3:$U$25,6,FALSE),0)+IFERROR(VLOOKUP(A82,'2015'!$C$3:$U$23,6,FALSE),0)+IFERROR(VLOOKUP(A82,'2014'!$C$3:$U$15,6,FALSE),0)+IFERROR(VLOOKUP(A82,'2013'!$C$3:$U$19,6,FALSE),0)+IFERROR(VLOOKUP(A82,'2012'!$C$3:$U$18,6,FALSE),0)+IFERROR(VLOOKUP(A82,'2011'!$C$3:$U$16,6,FALSE),0)+IFERROR(VLOOKUP(A82,'2010'!$C$3:$U$19,6,FALSE),0)+IFERROR(VLOOKUP(A82,'2009'!$C$3:$U$23,6,FALSE),0)</f>
        <v>5</v>
      </c>
      <c r="G82" s="56">
        <f>+IFERROR(VLOOKUP(A82,'2017'!$C$3:$U$28,7,FALSE),0)+IFERROR(VLOOKUP(A82,'2016'!$C$3:$U$25,7,FALSE),0)+IFERROR(VLOOKUP(A82,'2015'!$C$3:$U$23,7,FALSE),0)+IFERROR(VLOOKUP(A82,'2014'!$C$3:$U$15,7,FALSE),0)+IFERROR(VLOOKUP(A82,'2013'!$C$3:$U$19,7,FALSE),0)+IFERROR(VLOOKUP(A82,'2012'!$C$3:$U$18,7,FALSE),0)+IFERROR(VLOOKUP(A82,'2011'!$C$3:$U$16,7,FALSE),0)+IFERROR(VLOOKUP(A82,'2010'!$C$3:$U$19,7,FALSE),0)+IFERROR(VLOOKUP(A82,'2009'!$C$3:$U$23,7,FALSE),0)</f>
        <v>0</v>
      </c>
      <c r="H82" s="56">
        <f>+IFERROR(VLOOKUP(A82,'2017'!$C$3:$U$28,8,FALSE),0)+IFERROR(VLOOKUP(A82,'2016'!$C$3:$U$25,8,FALSE),0)+IFERROR(VLOOKUP(A82,'2015'!$C$3:$U$23,8,FALSE),0)+IFERROR(VLOOKUP(A82,'2014'!$C$3:$U$15,8,FALSE),0)+IFERROR(VLOOKUP(A82,'2013'!$C$3:$U$19,8,FALSE),0)+IFERROR(VLOOKUP(A82,'2012'!$C$3:$U$18,8,FALSE),0)+IFERROR(VLOOKUP(A82,'2011'!$C$3:$U$16,8,FALSE),0)+IFERROR(VLOOKUP(A82,'2010'!$C$3:$U$19,8,FALSE),0)+IFERROR(VLOOKUP(A82,'2009'!$C$3:$U$23,8,FALSE),0)</f>
        <v>0</v>
      </c>
      <c r="I82" s="56">
        <f>+IFERROR(VLOOKUP(A82,'2017'!$C$3:$U$28,9,FALSE),0)+IFERROR(VLOOKUP(A82,'2016'!$C$3:$U$25,9,FALSE),0)+IFERROR(VLOOKUP(A82,'2015'!$C$3:$U$23,9,FALSE),0)+IFERROR(VLOOKUP(A82,'2014'!$C$3:$U$15,9,FALSE),0)+IFERROR(VLOOKUP(A82,'2013'!$C$3:$U$19,9,FALSE),0)+IFERROR(VLOOKUP(A82,'2012'!$C$3:$U$18,9,FALSE),0)+IFERROR(VLOOKUP(A82,'2011'!$C$3:$U$16,9,FALSE),0)+IFERROR(VLOOKUP(A82,'2010'!$C$3:$U$19,9,FALSE),0)+IFERROR(VLOOKUP(A82,'2009'!$C$3:$U$23,9,FALSE),0)</f>
        <v>8</v>
      </c>
      <c r="J82" s="56">
        <f>+IFERROR(VLOOKUP(A82,'2017'!$C$3:$U$28,10,FALSE),0)+IFERROR(VLOOKUP(A82,'2016'!$C$3:$U$25,10,FALSE),0)+IFERROR(VLOOKUP(A82,'2015'!$C$3:$U$23,10,FALSE),0)+IFERROR(VLOOKUP(A82,'2014'!$C$3:$U$15,10,FALSE),0)+IFERROR(VLOOKUP(A82,'2013'!$C$3:$U$19,10,FALSE),0)+IFERROR(VLOOKUP(A82,'2012'!$C$3:$U$18,10,FALSE),0)+IFERROR(VLOOKUP(A82,'2011'!$C$3:$U$16,10,FALSE),0)+IFERROR(VLOOKUP(A82,'2010'!$C$3:$U$19,10,FALSE),0)+IFERROR(VLOOKUP(A82,'2009'!$C$3:$U$23,10,FALSE),0)</f>
        <v>1</v>
      </c>
      <c r="K82" s="56">
        <f>+IFERROR(VLOOKUP(A82,'2017'!$C$3:$U$28,11,FALSE),0)+IFERROR(VLOOKUP(A82,'2016'!$C$3:$U$25,11,FALSE),0)+IFERROR(VLOOKUP(A82,'2015'!$C$3:$U$23,11,FALSE),0)+IFERROR(VLOOKUP(A82,'2014'!$C$3:$U$15,11,FALSE),0)+IFERROR(VLOOKUP(A82,'2013'!$C$3:$U$19,11,FALSE),0)+IFERROR(VLOOKUP(A82,'2012'!$C$3:$U$18,11,FALSE),0)+IFERROR(VLOOKUP(A82,'2011'!$C$3:$U$16,11,FALSE),0)+IFERROR(VLOOKUP(A82,'2010'!$C$3:$U$19,11,FALSE),0)+IFERROR(VLOOKUP(A82,'2009'!$C$3:$U$23,11,FALSE),0)</f>
        <v>18</v>
      </c>
      <c r="L82" s="56">
        <f>+IFERROR(VLOOKUP(A82,'2017'!$C$3:$U$28,12,FALSE),0)+IFERROR(VLOOKUP(A82,'2016'!$C$3:$U$25,12,FALSE),0)+IFERROR(VLOOKUP(A82,'2015'!$C$3:$U$23,12,FALSE),0)+IFERROR(VLOOKUP(A82,'2014'!$C$3:$U$15,12,FALSE),0)+IFERROR(VLOOKUP(A82,'2013'!$C$3:$U$19,12,FALSE),0)+IFERROR(VLOOKUP(A82,'2012'!$C$3:$U$18,12,FALSE),0)+IFERROR(VLOOKUP(A82,'2011'!$C$3:$U$16,12,FALSE),0)+IFERROR(VLOOKUP(A82,'2010'!$C$3:$U$19,12,FALSE),0)+IFERROR(VLOOKUP(A82,'2009'!$C$3:$U$23,12,FALSE),0)</f>
        <v>26</v>
      </c>
      <c r="M82" s="56">
        <f>+IFERROR(VLOOKUP(A82,'2017'!$C$3:$U$28,13,FALSE),0)+IFERROR(VLOOKUP(A82,'2016'!$C$3:$U$25,13,FALSE),0)+IFERROR(VLOOKUP(A82,'2015'!$C$3:$U$23,13,FALSE),0)+IFERROR(VLOOKUP(A82,'2014'!$C$3:$U$15,13,FALSE),0)+IFERROR(VLOOKUP(A82,'2013'!$C$3:$U$19,13,FALSE),0)+IFERROR(VLOOKUP(A82,'2012'!$C$3:$U$18,13,FALSE),0)+IFERROR(VLOOKUP(A82,'2011'!$C$3:$U$16,13,FALSE),0)+IFERROR(VLOOKUP(A82,'2010'!$C$3:$U$19,13,FALSE),0)+IFERROR(VLOOKUP(A82,'2009'!$C$3:$U$23,13,FALSE),0)</f>
        <v>6</v>
      </c>
      <c r="N82" s="40">
        <f t="shared" si="7"/>
        <v>4.333333333333333</v>
      </c>
      <c r="O82" s="56">
        <f>+IFERROR(VLOOKUP(A82,'2017'!$C$3:$U$28,15,FALSE),0)+IFERROR(VLOOKUP(A82,'2016'!$C$3:$U$25,15,FALSE),0)+IFERROR(VLOOKUP(A82,'2015'!$C$3:$U$23,15,FALSE),0)+IFERROR(VLOOKUP(A82,'2014'!$C$3:$U$15,15,FALSE),0)+IFERROR(VLOOKUP(A82,'2013'!$C$3:$U$19,15,FALSE),0)+IFERROR(VLOOKUP(A82,'2012'!$C$3:$U$18,15,FALSE),0)+IFERROR(VLOOKUP(A82,'2011'!$C$3:$U$16,15,FALSE),0)+IFERROR(VLOOKUP(A82,'2010'!$C$3:$U$19,15,FALSE),0)+IFERROR(VLOOKUP(A82,'2009'!$C$3:$U$23,15,FALSE),0)</f>
        <v>1</v>
      </c>
      <c r="P82" s="41">
        <f t="shared" si="4"/>
        <v>0.22549019607843138</v>
      </c>
      <c r="Q82" s="41">
        <f t="shared" si="5"/>
        <v>0.47</v>
      </c>
      <c r="R82" s="41">
        <f t="shared" si="6"/>
        <v>0.21</v>
      </c>
    </row>
    <row r="83" spans="1:18" x14ac:dyDescent="0.25">
      <c r="A83" s="11" t="s">
        <v>313</v>
      </c>
      <c r="B83" s="56">
        <f>+IFERROR(VLOOKUP(A83,'2017'!$C$3:$U$28,2,FALSE),0)+IFERROR(VLOOKUP(A83,'2016'!$C$3:$U$25,2,FALSE),0)+IFERROR(VLOOKUP(A83,'2015'!$C$3:$U$23,2,FALSE),0)+IFERROR(VLOOKUP(A83,'2014'!$C$3:$U$15,2,FALSE),0)+IFERROR(VLOOKUP(A83,'2013'!$C$3:$U$19,2,FALSE),0)+IFERROR(VLOOKUP(A83,'2012'!$C$3:$U$18,2,FALSE),0)+IFERROR(VLOOKUP(A83,'2011'!$C$3:$U$16,2,FALSE),0)+IFERROR(VLOOKUP(A83,'2010'!$C$3:$U$19,2,FALSE),0)+IFERROR(VLOOKUP(A83,'2009'!$C$3:$U$23,2,FALSE),0)</f>
        <v>1</v>
      </c>
      <c r="C83" s="56">
        <f>+IFERROR(VLOOKUP(A83,'2017'!$C$3:$U$28,3,FALSE),0)+IFERROR(VLOOKUP(A83,'2016'!$C$3:$U$25,3,FALSE),0)+IFERROR(VLOOKUP(A83,'2015'!$C$3:$U$23,3,FALSE),0)+IFERROR(VLOOKUP(A83,'2014'!$C$3:$U$15,3,FALSE),0)+IFERROR(VLOOKUP(A83,'2013'!$C$3:$U$19,3,FALSE),0)+IFERROR(VLOOKUP(A83,'2012'!$C$3:$U$18,3,FALSE),0)+IFERROR(VLOOKUP(A83,'2011'!$C$3:$U$16,3,FALSE),0)+IFERROR(VLOOKUP(A83,'2010'!$C$3:$U$19,3,FALSE),0)+IFERROR(VLOOKUP(A83,'2009'!$C$3:$U$23,3,FALSE),0)</f>
        <v>0</v>
      </c>
      <c r="D83" s="56">
        <f>+IFERROR(VLOOKUP(A83,'2017'!$C$3:$U$28,4,FALSE),0)+IFERROR(VLOOKUP(A83,'2016'!$C$3:$U$25,4,FALSE),0)+IFERROR(VLOOKUP(A83,'2015'!$C$3:$U$23,4,FALSE),0)+IFERROR(VLOOKUP(A83,'2014'!$C$3:$U$15,4,FALSE),0)+IFERROR(VLOOKUP(A83,'2013'!$C$3:$U$19,4,FALSE),0)+IFERROR(VLOOKUP(A83,'2012'!$C$3:$U$18,4,FALSE),0)+IFERROR(VLOOKUP(A83,'2011'!$C$3:$U$16,4,FALSE),0)+IFERROR(VLOOKUP(A83,'2010'!$C$3:$U$19,4,FALSE),0)+IFERROR(VLOOKUP(A83,'2009'!$C$3:$U$23,4,FALSE),0)</f>
        <v>1</v>
      </c>
      <c r="E83" s="56">
        <f>+IFERROR(VLOOKUP(A83,'2017'!$C$3:$U$28,5,FALSE),0)+IFERROR(VLOOKUP(A83,'2016'!$C$3:$U$25,5,FALSE),0)+IFERROR(VLOOKUP(A83,'2015'!$C$3:$U$23,5,FALSE),0)+IFERROR(VLOOKUP(A83,'2014'!$C$3:$U$15,5,FALSE),0)+IFERROR(VLOOKUP(A83,'2013'!$C$3:$U$19,5,FALSE),0)+IFERROR(VLOOKUP(A83,'2012'!$C$3:$U$18,5,FALSE),0)+IFERROR(VLOOKUP(A83,'2011'!$C$3:$U$16,5,FALSE),0)+IFERROR(VLOOKUP(A83,'2010'!$C$3:$U$19,5,FALSE),0)+IFERROR(VLOOKUP(A83,'2009'!$C$3:$U$23,5,FALSE),0)</f>
        <v>0</v>
      </c>
      <c r="F83" s="56">
        <f>+IFERROR(VLOOKUP(A83,'2017'!$C$3:$U$28,6,FALSE),0)+IFERROR(VLOOKUP(A83,'2016'!$C$3:$U$25,6,FALSE),0)+IFERROR(VLOOKUP(A83,'2015'!$C$3:$U$23,6,FALSE),0)+IFERROR(VLOOKUP(A83,'2014'!$C$3:$U$15,6,FALSE),0)+IFERROR(VLOOKUP(A83,'2013'!$C$3:$U$19,6,FALSE),0)+IFERROR(VLOOKUP(A83,'2012'!$C$3:$U$18,6,FALSE),0)+IFERROR(VLOOKUP(A83,'2011'!$C$3:$U$16,6,FALSE),0)+IFERROR(VLOOKUP(A83,'2010'!$C$3:$U$19,6,FALSE),0)+IFERROR(VLOOKUP(A83,'2009'!$C$3:$U$23,6,FALSE),0)</f>
        <v>1</v>
      </c>
      <c r="G83" s="56">
        <f>+IFERROR(VLOOKUP(A83,'2017'!$C$3:$U$28,7,FALSE),0)+IFERROR(VLOOKUP(A83,'2016'!$C$3:$U$25,7,FALSE),0)+IFERROR(VLOOKUP(A83,'2015'!$C$3:$U$23,7,FALSE),0)+IFERROR(VLOOKUP(A83,'2014'!$C$3:$U$15,7,FALSE),0)+IFERROR(VLOOKUP(A83,'2013'!$C$3:$U$19,7,FALSE),0)+IFERROR(VLOOKUP(A83,'2012'!$C$3:$U$18,7,FALSE),0)+IFERROR(VLOOKUP(A83,'2011'!$C$3:$U$16,7,FALSE),0)+IFERROR(VLOOKUP(A83,'2010'!$C$3:$U$19,7,FALSE),0)+IFERROR(VLOOKUP(A83,'2009'!$C$3:$U$23,7,FALSE),0)</f>
        <v>0</v>
      </c>
      <c r="H83" s="56">
        <f>+IFERROR(VLOOKUP(A83,'2017'!$C$3:$U$28,8,FALSE),0)+IFERROR(VLOOKUP(A83,'2016'!$C$3:$U$25,8,FALSE),0)+IFERROR(VLOOKUP(A83,'2015'!$C$3:$U$23,8,FALSE),0)+IFERROR(VLOOKUP(A83,'2014'!$C$3:$U$15,8,FALSE),0)+IFERROR(VLOOKUP(A83,'2013'!$C$3:$U$19,8,FALSE),0)+IFERROR(VLOOKUP(A83,'2012'!$C$3:$U$18,8,FALSE),0)+IFERROR(VLOOKUP(A83,'2011'!$C$3:$U$16,8,FALSE),0)+IFERROR(VLOOKUP(A83,'2010'!$C$3:$U$19,8,FALSE),0)+IFERROR(VLOOKUP(A83,'2009'!$C$3:$U$23,8,FALSE),0)</f>
        <v>0</v>
      </c>
      <c r="I83" s="56">
        <f>+IFERROR(VLOOKUP(A83,'2017'!$C$3:$U$28,9,FALSE),0)+IFERROR(VLOOKUP(A83,'2016'!$C$3:$U$25,9,FALSE),0)+IFERROR(VLOOKUP(A83,'2015'!$C$3:$U$23,9,FALSE),0)+IFERROR(VLOOKUP(A83,'2014'!$C$3:$U$15,9,FALSE),0)+IFERROR(VLOOKUP(A83,'2013'!$C$3:$U$19,9,FALSE),0)+IFERROR(VLOOKUP(A83,'2012'!$C$3:$U$18,9,FALSE),0)+IFERROR(VLOOKUP(A83,'2011'!$C$3:$U$16,9,FALSE),0)+IFERROR(VLOOKUP(A83,'2010'!$C$3:$U$19,9,FALSE),0)+IFERROR(VLOOKUP(A83,'2009'!$C$3:$U$23,9,FALSE),0)</f>
        <v>2</v>
      </c>
      <c r="J83" s="56">
        <f>+IFERROR(VLOOKUP(A83,'2017'!$C$3:$U$28,10,FALSE),0)+IFERROR(VLOOKUP(A83,'2016'!$C$3:$U$25,10,FALSE),0)+IFERROR(VLOOKUP(A83,'2015'!$C$3:$U$23,10,FALSE),0)+IFERROR(VLOOKUP(A83,'2014'!$C$3:$U$15,10,FALSE),0)+IFERROR(VLOOKUP(A83,'2013'!$C$3:$U$19,10,FALSE),0)+IFERROR(VLOOKUP(A83,'2012'!$C$3:$U$18,10,FALSE),0)+IFERROR(VLOOKUP(A83,'2011'!$C$3:$U$16,10,FALSE),0)+IFERROR(VLOOKUP(A83,'2010'!$C$3:$U$19,10,FALSE),0)+IFERROR(VLOOKUP(A83,'2009'!$C$3:$U$23,10,FALSE),0)</f>
        <v>0</v>
      </c>
      <c r="K83" s="56">
        <f>+IFERROR(VLOOKUP(A83,'2017'!$C$3:$U$28,11,FALSE),0)+IFERROR(VLOOKUP(A83,'2016'!$C$3:$U$25,11,FALSE),0)+IFERROR(VLOOKUP(A83,'2015'!$C$3:$U$23,11,FALSE),0)+IFERROR(VLOOKUP(A83,'2014'!$C$3:$U$15,11,FALSE),0)+IFERROR(VLOOKUP(A83,'2013'!$C$3:$U$19,11,FALSE),0)+IFERROR(VLOOKUP(A83,'2012'!$C$3:$U$18,11,FALSE),0)+IFERROR(VLOOKUP(A83,'2011'!$C$3:$U$16,11,FALSE),0)+IFERROR(VLOOKUP(A83,'2010'!$C$3:$U$19,11,FALSE),0)+IFERROR(VLOOKUP(A83,'2009'!$C$3:$U$23,11,FALSE),0)</f>
        <v>3</v>
      </c>
      <c r="L83" s="56">
        <f>+IFERROR(VLOOKUP(A83,'2017'!$C$3:$U$28,12,FALSE),0)+IFERROR(VLOOKUP(A83,'2016'!$C$3:$U$25,12,FALSE),0)+IFERROR(VLOOKUP(A83,'2015'!$C$3:$U$23,12,FALSE),0)+IFERROR(VLOOKUP(A83,'2014'!$C$3:$U$15,12,FALSE),0)+IFERROR(VLOOKUP(A83,'2013'!$C$3:$U$19,12,FALSE),0)+IFERROR(VLOOKUP(A83,'2012'!$C$3:$U$18,12,FALSE),0)+IFERROR(VLOOKUP(A83,'2011'!$C$3:$U$16,12,FALSE),0)+IFERROR(VLOOKUP(A83,'2010'!$C$3:$U$19,12,FALSE),0)+IFERROR(VLOOKUP(A83,'2009'!$C$3:$U$23,12,FALSE),0)</f>
        <v>0</v>
      </c>
      <c r="M83" s="56">
        <f>+IFERROR(VLOOKUP(A83,'2017'!$C$3:$U$28,13,FALSE),0)+IFERROR(VLOOKUP(A83,'2016'!$C$3:$U$25,13,FALSE),0)+IFERROR(VLOOKUP(A83,'2015'!$C$3:$U$23,13,FALSE),0)+IFERROR(VLOOKUP(A83,'2014'!$C$3:$U$15,13,FALSE),0)+IFERROR(VLOOKUP(A83,'2013'!$C$3:$U$19,13,FALSE),0)+IFERROR(VLOOKUP(A83,'2012'!$C$3:$U$18,13,FALSE),0)+IFERROR(VLOOKUP(A83,'2011'!$C$3:$U$16,13,FALSE),0)+IFERROR(VLOOKUP(A83,'2010'!$C$3:$U$19,13,FALSE),0)+IFERROR(VLOOKUP(A83,'2009'!$C$3:$U$23,13,FALSE),0)</f>
        <v>0</v>
      </c>
      <c r="N83" s="40" t="str">
        <f t="shared" si="7"/>
        <v>N/A</v>
      </c>
      <c r="O83" s="56">
        <f>+IFERROR(VLOOKUP(A83,'2017'!$C$3:$U$28,15,FALSE),0)+IFERROR(VLOOKUP(A83,'2016'!$C$3:$U$25,15,FALSE),0)+IFERROR(VLOOKUP(A83,'2015'!$C$3:$U$23,15,FALSE),0)+IFERROR(VLOOKUP(A83,'2014'!$C$3:$U$15,15,FALSE),0)+IFERROR(VLOOKUP(A83,'2013'!$C$3:$U$19,15,FALSE),0)+IFERROR(VLOOKUP(A83,'2012'!$C$3:$U$18,15,FALSE),0)+IFERROR(VLOOKUP(A83,'2011'!$C$3:$U$16,15,FALSE),0)+IFERROR(VLOOKUP(A83,'2010'!$C$3:$U$19,15,FALSE),0)+IFERROR(VLOOKUP(A83,'2009'!$C$3:$U$23,15,FALSE),0)</f>
        <v>0</v>
      </c>
      <c r="P83" s="41">
        <f t="shared" si="4"/>
        <v>1</v>
      </c>
      <c r="Q83" s="41">
        <f t="shared" si="5"/>
        <v>3</v>
      </c>
      <c r="R83" s="41">
        <f t="shared" si="6"/>
        <v>1</v>
      </c>
    </row>
    <row r="84" spans="1:18" x14ac:dyDescent="0.25">
      <c r="A84" s="11" t="s">
        <v>314</v>
      </c>
      <c r="B84" s="56">
        <f>+IFERROR(VLOOKUP(A84,'2017'!$C$3:$U$28,2,FALSE),0)+IFERROR(VLOOKUP(A84,'2016'!$C$3:$U$25,2,FALSE),0)+IFERROR(VLOOKUP(A84,'2015'!$C$3:$U$23,2,FALSE),0)+IFERROR(VLOOKUP(A84,'2014'!$C$3:$U$15,2,FALSE),0)+IFERROR(VLOOKUP(A84,'2013'!$C$3:$U$19,2,FALSE),0)+IFERROR(VLOOKUP(A84,'2012'!$C$3:$U$18,2,FALSE),0)+IFERROR(VLOOKUP(A84,'2011'!$C$3:$U$16,2,FALSE),0)+IFERROR(VLOOKUP(A84,'2010'!$C$3:$U$19,2,FALSE),0)+IFERROR(VLOOKUP(A84,'2009'!$C$3:$U$23,2,FALSE),0)</f>
        <v>0</v>
      </c>
      <c r="C84" s="56">
        <f>+IFERROR(VLOOKUP(A84,'2017'!$C$3:$U$28,3,FALSE),0)+IFERROR(VLOOKUP(A84,'2016'!$C$3:$U$25,3,FALSE),0)+IFERROR(VLOOKUP(A84,'2015'!$C$3:$U$23,3,FALSE),0)+IFERROR(VLOOKUP(A84,'2014'!$C$3:$U$15,3,FALSE),0)+IFERROR(VLOOKUP(A84,'2013'!$C$3:$U$19,3,FALSE),0)+IFERROR(VLOOKUP(A84,'2012'!$C$3:$U$18,3,FALSE),0)+IFERROR(VLOOKUP(A84,'2011'!$C$3:$U$16,3,FALSE),0)+IFERROR(VLOOKUP(A84,'2010'!$C$3:$U$19,3,FALSE),0)+IFERROR(VLOOKUP(A84,'2009'!$C$3:$U$23,3,FALSE),0)</f>
        <v>4</v>
      </c>
      <c r="D84" s="56">
        <f>+IFERROR(VLOOKUP(A84,'2017'!$C$3:$U$28,4,FALSE),0)+IFERROR(VLOOKUP(A84,'2016'!$C$3:$U$25,4,FALSE),0)+IFERROR(VLOOKUP(A84,'2015'!$C$3:$U$23,4,FALSE),0)+IFERROR(VLOOKUP(A84,'2014'!$C$3:$U$15,4,FALSE),0)+IFERROR(VLOOKUP(A84,'2013'!$C$3:$U$19,4,FALSE),0)+IFERROR(VLOOKUP(A84,'2012'!$C$3:$U$18,4,FALSE),0)+IFERROR(VLOOKUP(A84,'2011'!$C$3:$U$16,4,FALSE),0)+IFERROR(VLOOKUP(A84,'2010'!$C$3:$U$19,4,FALSE),0)+IFERROR(VLOOKUP(A84,'2009'!$C$3:$U$23,4,FALSE),0)</f>
        <v>0</v>
      </c>
      <c r="E84" s="56">
        <f>+IFERROR(VLOOKUP(A84,'2017'!$C$3:$U$28,5,FALSE),0)+IFERROR(VLOOKUP(A84,'2016'!$C$3:$U$25,5,FALSE),0)+IFERROR(VLOOKUP(A84,'2015'!$C$3:$U$23,5,FALSE),0)+IFERROR(VLOOKUP(A84,'2014'!$C$3:$U$15,5,FALSE),0)+IFERROR(VLOOKUP(A84,'2013'!$C$3:$U$19,5,FALSE),0)+IFERROR(VLOOKUP(A84,'2012'!$C$3:$U$18,5,FALSE),0)+IFERROR(VLOOKUP(A84,'2011'!$C$3:$U$16,5,FALSE),0)+IFERROR(VLOOKUP(A84,'2010'!$C$3:$U$19,5,FALSE),0)+IFERROR(VLOOKUP(A84,'2009'!$C$3:$U$23,5,FALSE),0)</f>
        <v>0</v>
      </c>
      <c r="F84" s="56">
        <f>+IFERROR(VLOOKUP(A84,'2017'!$C$3:$U$28,6,FALSE),0)+IFERROR(VLOOKUP(A84,'2016'!$C$3:$U$25,6,FALSE),0)+IFERROR(VLOOKUP(A84,'2015'!$C$3:$U$23,6,FALSE),0)+IFERROR(VLOOKUP(A84,'2014'!$C$3:$U$15,6,FALSE),0)+IFERROR(VLOOKUP(A84,'2013'!$C$3:$U$19,6,FALSE),0)+IFERROR(VLOOKUP(A84,'2012'!$C$3:$U$18,6,FALSE),0)+IFERROR(VLOOKUP(A84,'2011'!$C$3:$U$16,6,FALSE),0)+IFERROR(VLOOKUP(A84,'2010'!$C$3:$U$19,6,FALSE),0)+IFERROR(VLOOKUP(A84,'2009'!$C$3:$U$23,6,FALSE),0)</f>
        <v>0</v>
      </c>
      <c r="G84" s="56">
        <f>+IFERROR(VLOOKUP(A84,'2017'!$C$3:$U$28,7,FALSE),0)+IFERROR(VLOOKUP(A84,'2016'!$C$3:$U$25,7,FALSE),0)+IFERROR(VLOOKUP(A84,'2015'!$C$3:$U$23,7,FALSE),0)+IFERROR(VLOOKUP(A84,'2014'!$C$3:$U$15,7,FALSE),0)+IFERROR(VLOOKUP(A84,'2013'!$C$3:$U$19,7,FALSE),0)+IFERROR(VLOOKUP(A84,'2012'!$C$3:$U$18,7,FALSE),0)+IFERROR(VLOOKUP(A84,'2011'!$C$3:$U$16,7,FALSE),0)+IFERROR(VLOOKUP(A84,'2010'!$C$3:$U$19,7,FALSE),0)+IFERROR(VLOOKUP(A84,'2009'!$C$3:$U$23,7,FALSE),0)</f>
        <v>0</v>
      </c>
      <c r="H84" s="56">
        <f>+IFERROR(VLOOKUP(A84,'2017'!$C$3:$U$28,8,FALSE),0)+IFERROR(VLOOKUP(A84,'2016'!$C$3:$U$25,8,FALSE),0)+IFERROR(VLOOKUP(A84,'2015'!$C$3:$U$23,8,FALSE),0)+IFERROR(VLOOKUP(A84,'2014'!$C$3:$U$15,8,FALSE),0)+IFERROR(VLOOKUP(A84,'2013'!$C$3:$U$19,8,FALSE),0)+IFERROR(VLOOKUP(A84,'2012'!$C$3:$U$18,8,FALSE),0)+IFERROR(VLOOKUP(A84,'2011'!$C$3:$U$16,8,FALSE),0)+IFERROR(VLOOKUP(A84,'2010'!$C$3:$U$19,8,FALSE),0)+IFERROR(VLOOKUP(A84,'2009'!$C$3:$U$23,8,FALSE),0)</f>
        <v>0</v>
      </c>
      <c r="I84" s="56">
        <f>+IFERROR(VLOOKUP(A84,'2017'!$C$3:$U$28,9,FALSE),0)+IFERROR(VLOOKUP(A84,'2016'!$C$3:$U$25,9,FALSE),0)+IFERROR(VLOOKUP(A84,'2015'!$C$3:$U$23,9,FALSE),0)+IFERROR(VLOOKUP(A84,'2014'!$C$3:$U$15,9,FALSE),0)+IFERROR(VLOOKUP(A84,'2013'!$C$3:$U$19,9,FALSE),0)+IFERROR(VLOOKUP(A84,'2012'!$C$3:$U$18,9,FALSE),0)+IFERROR(VLOOKUP(A84,'2011'!$C$3:$U$16,9,FALSE),0)+IFERROR(VLOOKUP(A84,'2010'!$C$3:$U$19,9,FALSE),0)+IFERROR(VLOOKUP(A84,'2009'!$C$3:$U$23,9,FALSE),0)</f>
        <v>0</v>
      </c>
      <c r="J84" s="56">
        <f>+IFERROR(VLOOKUP(A84,'2017'!$C$3:$U$28,10,FALSE),0)+IFERROR(VLOOKUP(A84,'2016'!$C$3:$U$25,10,FALSE),0)+IFERROR(VLOOKUP(A84,'2015'!$C$3:$U$23,10,FALSE),0)+IFERROR(VLOOKUP(A84,'2014'!$C$3:$U$15,10,FALSE),0)+IFERROR(VLOOKUP(A84,'2013'!$C$3:$U$19,10,FALSE),0)+IFERROR(VLOOKUP(A84,'2012'!$C$3:$U$18,10,FALSE),0)+IFERROR(VLOOKUP(A84,'2011'!$C$3:$U$16,10,FALSE),0)+IFERROR(VLOOKUP(A84,'2010'!$C$3:$U$19,10,FALSE),0)+IFERROR(VLOOKUP(A84,'2009'!$C$3:$U$23,10,FALSE),0)</f>
        <v>0</v>
      </c>
      <c r="K84" s="56">
        <f>+IFERROR(VLOOKUP(A84,'2017'!$C$3:$U$28,11,FALSE),0)+IFERROR(VLOOKUP(A84,'2016'!$C$3:$U$25,11,FALSE),0)+IFERROR(VLOOKUP(A84,'2015'!$C$3:$U$23,11,FALSE),0)+IFERROR(VLOOKUP(A84,'2014'!$C$3:$U$15,11,FALSE),0)+IFERROR(VLOOKUP(A84,'2013'!$C$3:$U$19,11,FALSE),0)+IFERROR(VLOOKUP(A84,'2012'!$C$3:$U$18,11,FALSE),0)+IFERROR(VLOOKUP(A84,'2011'!$C$3:$U$16,11,FALSE),0)+IFERROR(VLOOKUP(A84,'2010'!$C$3:$U$19,11,FALSE),0)+IFERROR(VLOOKUP(A84,'2009'!$C$3:$U$23,11,FALSE),0)</f>
        <v>0</v>
      </c>
      <c r="L84" s="56">
        <f>+IFERROR(VLOOKUP(A84,'2017'!$C$3:$U$28,12,FALSE),0)+IFERROR(VLOOKUP(A84,'2016'!$C$3:$U$25,12,FALSE),0)+IFERROR(VLOOKUP(A84,'2015'!$C$3:$U$23,12,FALSE),0)+IFERROR(VLOOKUP(A84,'2014'!$C$3:$U$15,12,FALSE),0)+IFERROR(VLOOKUP(A84,'2013'!$C$3:$U$19,12,FALSE),0)+IFERROR(VLOOKUP(A84,'2012'!$C$3:$U$18,12,FALSE),0)+IFERROR(VLOOKUP(A84,'2011'!$C$3:$U$16,12,FALSE),0)+IFERROR(VLOOKUP(A84,'2010'!$C$3:$U$19,12,FALSE),0)+IFERROR(VLOOKUP(A84,'2009'!$C$3:$U$23,12,FALSE),0)</f>
        <v>0</v>
      </c>
      <c r="M84" s="56">
        <f>+IFERROR(VLOOKUP(A84,'2017'!$C$3:$U$28,13,FALSE),0)+IFERROR(VLOOKUP(A84,'2016'!$C$3:$U$25,13,FALSE),0)+IFERROR(VLOOKUP(A84,'2015'!$C$3:$U$23,13,FALSE),0)+IFERROR(VLOOKUP(A84,'2014'!$C$3:$U$15,13,FALSE),0)+IFERROR(VLOOKUP(A84,'2013'!$C$3:$U$19,13,FALSE),0)+IFERROR(VLOOKUP(A84,'2012'!$C$3:$U$18,13,FALSE),0)+IFERROR(VLOOKUP(A84,'2011'!$C$3:$U$16,13,FALSE),0)+IFERROR(VLOOKUP(A84,'2010'!$C$3:$U$19,13,FALSE),0)+IFERROR(VLOOKUP(A84,'2009'!$C$3:$U$23,13,FALSE),0)</f>
        <v>2</v>
      </c>
      <c r="N84" s="40">
        <f t="shared" si="7"/>
        <v>0</v>
      </c>
      <c r="O84" s="56">
        <f>+IFERROR(VLOOKUP(A84,'2017'!$C$3:$U$28,15,FALSE),0)+IFERROR(VLOOKUP(A84,'2016'!$C$3:$U$25,15,FALSE),0)+IFERROR(VLOOKUP(A84,'2015'!$C$3:$U$23,15,FALSE),0)+IFERROR(VLOOKUP(A84,'2014'!$C$3:$U$15,15,FALSE),0)+IFERROR(VLOOKUP(A84,'2013'!$C$3:$U$19,15,FALSE),0)+IFERROR(VLOOKUP(A84,'2012'!$C$3:$U$18,15,FALSE),0)+IFERROR(VLOOKUP(A84,'2011'!$C$3:$U$16,15,FALSE),0)+IFERROR(VLOOKUP(A84,'2010'!$C$3:$U$19,15,FALSE),0)+IFERROR(VLOOKUP(A84,'2009'!$C$3:$U$23,15,FALSE),0)</f>
        <v>1</v>
      </c>
      <c r="P84" s="41">
        <f t="shared" si="4"/>
        <v>1</v>
      </c>
      <c r="Q84" s="41" t="str">
        <f t="shared" si="5"/>
        <v>N/A</v>
      </c>
      <c r="R84" s="41" t="str">
        <f t="shared" si="6"/>
        <v>N/A</v>
      </c>
    </row>
    <row r="85" spans="1:18" x14ac:dyDescent="0.25">
      <c r="A85" s="11" t="s">
        <v>253</v>
      </c>
      <c r="B85" s="56">
        <f>+IFERROR(VLOOKUP(A85,'2017'!$C$3:$U$28,2,FALSE),0)+IFERROR(VLOOKUP(A85,'2016'!$C$3:$U$25,2,FALSE),0)+IFERROR(VLOOKUP(A85,'2015'!$C$3:$U$23,2,FALSE),0)+IFERROR(VLOOKUP(A85,'2014'!$C$3:$U$15,2,FALSE),0)+IFERROR(VLOOKUP(A85,'2013'!$C$3:$U$19,2,FALSE),0)+IFERROR(VLOOKUP(A85,'2012'!$C$3:$U$18,2,FALSE),0)+IFERROR(VLOOKUP(A85,'2011'!$C$3:$U$16,2,FALSE),0)+IFERROR(VLOOKUP(A85,'2010'!$C$3:$U$19,2,FALSE),0)+IFERROR(VLOOKUP(A85,'2009'!$C$3:$U$23,2,FALSE),0)</f>
        <v>297</v>
      </c>
      <c r="C85" s="56">
        <f>+IFERROR(VLOOKUP(A85,'2017'!$C$3:$U$28,3,FALSE),0)+IFERROR(VLOOKUP(A85,'2016'!$C$3:$U$25,3,FALSE),0)+IFERROR(VLOOKUP(A85,'2015'!$C$3:$U$23,3,FALSE),0)+IFERROR(VLOOKUP(A85,'2014'!$C$3:$U$15,3,FALSE),0)+IFERROR(VLOOKUP(A85,'2013'!$C$3:$U$19,3,FALSE),0)+IFERROR(VLOOKUP(A85,'2012'!$C$3:$U$18,3,FALSE),0)+IFERROR(VLOOKUP(A85,'2011'!$C$3:$U$16,3,FALSE),0)+IFERROR(VLOOKUP(A85,'2010'!$C$3:$U$19,3,FALSE),0)+IFERROR(VLOOKUP(A85,'2009'!$C$3:$U$23,3,FALSE),0)</f>
        <v>59</v>
      </c>
      <c r="D85" s="56">
        <f>+IFERROR(VLOOKUP(A85,'2017'!$C$3:$U$28,4,FALSE),0)+IFERROR(VLOOKUP(A85,'2016'!$C$3:$U$25,4,FALSE),0)+IFERROR(VLOOKUP(A85,'2015'!$C$3:$U$23,4,FALSE),0)+IFERROR(VLOOKUP(A85,'2014'!$C$3:$U$15,4,FALSE),0)+IFERROR(VLOOKUP(A85,'2013'!$C$3:$U$19,4,FALSE),0)+IFERROR(VLOOKUP(A85,'2012'!$C$3:$U$18,4,FALSE),0)+IFERROR(VLOOKUP(A85,'2011'!$C$3:$U$16,4,FALSE),0)+IFERROR(VLOOKUP(A85,'2010'!$C$3:$U$19,4,FALSE),0)+IFERROR(VLOOKUP(A85,'2009'!$C$3:$U$23,4,FALSE),0)</f>
        <v>79</v>
      </c>
      <c r="E85" s="56">
        <f>+IFERROR(VLOOKUP(A85,'2017'!$C$3:$U$28,5,FALSE),0)+IFERROR(VLOOKUP(A85,'2016'!$C$3:$U$25,5,FALSE),0)+IFERROR(VLOOKUP(A85,'2015'!$C$3:$U$23,5,FALSE),0)+IFERROR(VLOOKUP(A85,'2014'!$C$3:$U$15,5,FALSE),0)+IFERROR(VLOOKUP(A85,'2013'!$C$3:$U$19,5,FALSE),0)+IFERROR(VLOOKUP(A85,'2012'!$C$3:$U$18,5,FALSE),0)+IFERROR(VLOOKUP(A85,'2011'!$C$3:$U$16,5,FALSE),0)+IFERROR(VLOOKUP(A85,'2010'!$C$3:$U$19,5,FALSE),0)+IFERROR(VLOOKUP(A85,'2009'!$C$3:$U$23,5,FALSE),0)</f>
        <v>61</v>
      </c>
      <c r="F85" s="56">
        <f>+IFERROR(VLOOKUP(A85,'2017'!$C$3:$U$28,6,FALSE),0)+IFERROR(VLOOKUP(A85,'2016'!$C$3:$U$25,6,FALSE),0)+IFERROR(VLOOKUP(A85,'2015'!$C$3:$U$23,6,FALSE),0)+IFERROR(VLOOKUP(A85,'2014'!$C$3:$U$15,6,FALSE),0)+IFERROR(VLOOKUP(A85,'2013'!$C$3:$U$19,6,FALSE),0)+IFERROR(VLOOKUP(A85,'2012'!$C$3:$U$18,6,FALSE),0)+IFERROR(VLOOKUP(A85,'2011'!$C$3:$U$16,6,FALSE),0)+IFERROR(VLOOKUP(A85,'2010'!$C$3:$U$19,6,FALSE),0)+IFERROR(VLOOKUP(A85,'2009'!$C$3:$U$23,6,FALSE),0)</f>
        <v>18</v>
      </c>
      <c r="G85" s="56">
        <f>+IFERROR(VLOOKUP(A85,'2017'!$C$3:$U$28,7,FALSE),0)+IFERROR(VLOOKUP(A85,'2016'!$C$3:$U$25,7,FALSE),0)+IFERROR(VLOOKUP(A85,'2015'!$C$3:$U$23,7,FALSE),0)+IFERROR(VLOOKUP(A85,'2014'!$C$3:$U$15,7,FALSE),0)+IFERROR(VLOOKUP(A85,'2013'!$C$3:$U$19,7,FALSE),0)+IFERROR(VLOOKUP(A85,'2012'!$C$3:$U$18,7,FALSE),0)+IFERROR(VLOOKUP(A85,'2011'!$C$3:$U$16,7,FALSE),0)+IFERROR(VLOOKUP(A85,'2010'!$C$3:$U$19,7,FALSE),0)+IFERROR(VLOOKUP(A85,'2009'!$C$3:$U$23,7,FALSE),0)</f>
        <v>0</v>
      </c>
      <c r="H85" s="56">
        <f>+IFERROR(VLOOKUP(A85,'2017'!$C$3:$U$28,8,FALSE),0)+IFERROR(VLOOKUP(A85,'2016'!$C$3:$U$25,8,FALSE),0)+IFERROR(VLOOKUP(A85,'2015'!$C$3:$U$23,8,FALSE),0)+IFERROR(VLOOKUP(A85,'2014'!$C$3:$U$15,8,FALSE),0)+IFERROR(VLOOKUP(A85,'2013'!$C$3:$U$19,8,FALSE),0)+IFERROR(VLOOKUP(A85,'2012'!$C$3:$U$18,8,FALSE),0)+IFERROR(VLOOKUP(A85,'2011'!$C$3:$U$16,8,FALSE),0)+IFERROR(VLOOKUP(A85,'2010'!$C$3:$U$19,8,FALSE),0)+IFERROR(VLOOKUP(A85,'2009'!$C$3:$U$23,8,FALSE),0)</f>
        <v>0</v>
      </c>
      <c r="I85" s="56">
        <f>+IFERROR(VLOOKUP(A85,'2017'!$C$3:$U$28,9,FALSE),0)+IFERROR(VLOOKUP(A85,'2016'!$C$3:$U$25,9,FALSE),0)+IFERROR(VLOOKUP(A85,'2015'!$C$3:$U$23,9,FALSE),0)+IFERROR(VLOOKUP(A85,'2014'!$C$3:$U$15,9,FALSE),0)+IFERROR(VLOOKUP(A85,'2013'!$C$3:$U$19,9,FALSE),0)+IFERROR(VLOOKUP(A85,'2012'!$C$3:$U$18,9,FALSE),0)+IFERROR(VLOOKUP(A85,'2011'!$C$3:$U$16,9,FALSE),0)+IFERROR(VLOOKUP(A85,'2010'!$C$3:$U$19,9,FALSE),0)+IFERROR(VLOOKUP(A85,'2009'!$C$3:$U$23,9,FALSE),0)</f>
        <v>49</v>
      </c>
      <c r="J85" s="56">
        <f>+IFERROR(VLOOKUP(A85,'2017'!$C$3:$U$28,10,FALSE),0)+IFERROR(VLOOKUP(A85,'2016'!$C$3:$U$25,10,FALSE),0)+IFERROR(VLOOKUP(A85,'2015'!$C$3:$U$23,10,FALSE),0)+IFERROR(VLOOKUP(A85,'2014'!$C$3:$U$15,10,FALSE),0)+IFERROR(VLOOKUP(A85,'2013'!$C$3:$U$19,10,FALSE),0)+IFERROR(VLOOKUP(A85,'2012'!$C$3:$U$18,10,FALSE),0)+IFERROR(VLOOKUP(A85,'2011'!$C$3:$U$16,10,FALSE),0)+IFERROR(VLOOKUP(A85,'2010'!$C$3:$U$19,10,FALSE),0)+IFERROR(VLOOKUP(A85,'2009'!$C$3:$U$23,10,FALSE),0)</f>
        <v>5</v>
      </c>
      <c r="K85" s="56">
        <f>+IFERROR(VLOOKUP(A85,'2017'!$C$3:$U$28,11,FALSE),0)+IFERROR(VLOOKUP(A85,'2016'!$C$3:$U$25,11,FALSE),0)+IFERROR(VLOOKUP(A85,'2015'!$C$3:$U$23,11,FALSE),0)+IFERROR(VLOOKUP(A85,'2014'!$C$3:$U$15,11,FALSE),0)+IFERROR(VLOOKUP(A85,'2013'!$C$3:$U$19,11,FALSE),0)+IFERROR(VLOOKUP(A85,'2012'!$C$3:$U$18,11,FALSE),0)+IFERROR(VLOOKUP(A85,'2011'!$C$3:$U$16,11,FALSE),0)+IFERROR(VLOOKUP(A85,'2010'!$C$3:$U$19,11,FALSE),0)+IFERROR(VLOOKUP(A85,'2009'!$C$3:$U$23,11,FALSE),0)</f>
        <v>48</v>
      </c>
      <c r="L85" s="56">
        <f>+IFERROR(VLOOKUP(A85,'2017'!$C$3:$U$28,12,FALSE),0)+IFERROR(VLOOKUP(A85,'2016'!$C$3:$U$25,12,FALSE),0)+IFERROR(VLOOKUP(A85,'2015'!$C$3:$U$23,12,FALSE),0)+IFERROR(VLOOKUP(A85,'2014'!$C$3:$U$15,12,FALSE),0)+IFERROR(VLOOKUP(A85,'2013'!$C$3:$U$19,12,FALSE),0)+IFERROR(VLOOKUP(A85,'2012'!$C$3:$U$18,12,FALSE),0)+IFERROR(VLOOKUP(A85,'2011'!$C$3:$U$16,12,FALSE),0)+IFERROR(VLOOKUP(A85,'2010'!$C$3:$U$19,12,FALSE),0)+IFERROR(VLOOKUP(A85,'2009'!$C$3:$U$23,12,FALSE),0)</f>
        <v>70</v>
      </c>
      <c r="M85" s="56">
        <f>+IFERROR(VLOOKUP(A85,'2017'!$C$3:$U$28,13,FALSE),0)+IFERROR(VLOOKUP(A85,'2016'!$C$3:$U$25,13,FALSE),0)+IFERROR(VLOOKUP(A85,'2015'!$C$3:$U$23,13,FALSE),0)+IFERROR(VLOOKUP(A85,'2014'!$C$3:$U$15,13,FALSE),0)+IFERROR(VLOOKUP(A85,'2013'!$C$3:$U$19,13,FALSE),0)+IFERROR(VLOOKUP(A85,'2012'!$C$3:$U$18,13,FALSE),0)+IFERROR(VLOOKUP(A85,'2011'!$C$3:$U$16,13,FALSE),0)+IFERROR(VLOOKUP(A85,'2010'!$C$3:$U$19,13,FALSE),0)+IFERROR(VLOOKUP(A85,'2009'!$C$3:$U$23,13,FALSE),0)</f>
        <v>3</v>
      </c>
      <c r="N85" s="40">
        <f t="shared" si="7"/>
        <v>23.333333333333332</v>
      </c>
      <c r="O85" s="56">
        <f>+IFERROR(VLOOKUP(A85,'2017'!$C$3:$U$28,15,FALSE),0)+IFERROR(VLOOKUP(A85,'2016'!$C$3:$U$25,15,FALSE),0)+IFERROR(VLOOKUP(A85,'2015'!$C$3:$U$23,15,FALSE),0)+IFERROR(VLOOKUP(A85,'2014'!$C$3:$U$15,15,FALSE),0)+IFERROR(VLOOKUP(A85,'2013'!$C$3:$U$19,15,FALSE),0)+IFERROR(VLOOKUP(A85,'2012'!$C$3:$U$18,15,FALSE),0)+IFERROR(VLOOKUP(A85,'2011'!$C$3:$U$16,15,FALSE),0)+IFERROR(VLOOKUP(A85,'2010'!$C$3:$U$19,15,FALSE),0)+IFERROR(VLOOKUP(A85,'2009'!$C$3:$U$23,15,FALSE),0)</f>
        <v>1.6666666666666665</v>
      </c>
      <c r="P85" s="41">
        <f t="shared" si="4"/>
        <v>0.28210757409440174</v>
      </c>
      <c r="Q85" s="41">
        <f t="shared" si="5"/>
        <v>0.59259259259259256</v>
      </c>
      <c r="R85" s="41">
        <f t="shared" si="6"/>
        <v>0.265993265993266</v>
      </c>
    </row>
    <row r="86" spans="1:18" x14ac:dyDescent="0.25">
      <c r="A86" s="11" t="s">
        <v>294</v>
      </c>
      <c r="B86" s="56">
        <f>+IFERROR(VLOOKUP(A86,'2017'!$C$3:$U$28,2,FALSE),0)+IFERROR(VLOOKUP(A86,'2016'!$C$3:$U$25,2,FALSE),0)+IFERROR(VLOOKUP(A86,'2015'!$C$3:$U$23,2,FALSE),0)+IFERROR(VLOOKUP(A86,'2014'!$C$3:$U$15,2,FALSE),0)+IFERROR(VLOOKUP(A86,'2013'!$C$3:$U$19,2,FALSE),0)+IFERROR(VLOOKUP(A86,'2012'!$C$3:$U$18,2,FALSE),0)+IFERROR(VLOOKUP(A86,'2011'!$C$3:$U$16,2,FALSE),0)+IFERROR(VLOOKUP(A86,'2010'!$C$3:$U$19,2,FALSE),0)+IFERROR(VLOOKUP(A86,'2009'!$C$3:$U$23,2,FALSE),0)</f>
        <v>192</v>
      </c>
      <c r="C86" s="56">
        <f>+IFERROR(VLOOKUP(A86,'2017'!$C$3:$U$28,3,FALSE),0)+IFERROR(VLOOKUP(A86,'2016'!$C$3:$U$25,3,FALSE),0)+IFERROR(VLOOKUP(A86,'2015'!$C$3:$U$23,3,FALSE),0)+IFERROR(VLOOKUP(A86,'2014'!$C$3:$U$15,3,FALSE),0)+IFERROR(VLOOKUP(A86,'2013'!$C$3:$U$19,3,FALSE),0)+IFERROR(VLOOKUP(A86,'2012'!$C$3:$U$18,3,FALSE),0)+IFERROR(VLOOKUP(A86,'2011'!$C$3:$U$16,3,FALSE),0)+IFERROR(VLOOKUP(A86,'2010'!$C$3:$U$19,3,FALSE),0)+IFERROR(VLOOKUP(A86,'2009'!$C$3:$U$23,3,FALSE),0)</f>
        <v>23</v>
      </c>
      <c r="D86" s="56">
        <f>+IFERROR(VLOOKUP(A86,'2017'!$C$3:$U$28,4,FALSE),0)+IFERROR(VLOOKUP(A86,'2016'!$C$3:$U$25,4,FALSE),0)+IFERROR(VLOOKUP(A86,'2015'!$C$3:$U$23,4,FALSE),0)+IFERROR(VLOOKUP(A86,'2014'!$C$3:$U$15,4,FALSE),0)+IFERROR(VLOOKUP(A86,'2013'!$C$3:$U$19,4,FALSE),0)+IFERROR(VLOOKUP(A86,'2012'!$C$3:$U$18,4,FALSE),0)+IFERROR(VLOOKUP(A86,'2011'!$C$3:$U$16,4,FALSE),0)+IFERROR(VLOOKUP(A86,'2010'!$C$3:$U$19,4,FALSE),0)+IFERROR(VLOOKUP(A86,'2009'!$C$3:$U$23,4,FALSE),0)</f>
        <v>62</v>
      </c>
      <c r="E86" s="56">
        <f>+IFERROR(VLOOKUP(A86,'2017'!$C$3:$U$28,5,FALSE),0)+IFERROR(VLOOKUP(A86,'2016'!$C$3:$U$25,5,FALSE),0)+IFERROR(VLOOKUP(A86,'2015'!$C$3:$U$23,5,FALSE),0)+IFERROR(VLOOKUP(A86,'2014'!$C$3:$U$15,5,FALSE),0)+IFERROR(VLOOKUP(A86,'2013'!$C$3:$U$19,5,FALSE),0)+IFERROR(VLOOKUP(A86,'2012'!$C$3:$U$18,5,FALSE),0)+IFERROR(VLOOKUP(A86,'2011'!$C$3:$U$16,5,FALSE),0)+IFERROR(VLOOKUP(A86,'2010'!$C$3:$U$19,5,FALSE),0)+IFERROR(VLOOKUP(A86,'2009'!$C$3:$U$23,5,FALSE),0)</f>
        <v>40</v>
      </c>
      <c r="F86" s="56">
        <f>+IFERROR(VLOOKUP(A86,'2017'!$C$3:$U$28,6,FALSE),0)+IFERROR(VLOOKUP(A86,'2016'!$C$3:$U$25,6,FALSE),0)+IFERROR(VLOOKUP(A86,'2015'!$C$3:$U$23,6,FALSE),0)+IFERROR(VLOOKUP(A86,'2014'!$C$3:$U$15,6,FALSE),0)+IFERROR(VLOOKUP(A86,'2013'!$C$3:$U$19,6,FALSE),0)+IFERROR(VLOOKUP(A86,'2012'!$C$3:$U$18,6,FALSE),0)+IFERROR(VLOOKUP(A86,'2011'!$C$3:$U$16,6,FALSE),0)+IFERROR(VLOOKUP(A86,'2010'!$C$3:$U$19,6,FALSE),0)+IFERROR(VLOOKUP(A86,'2009'!$C$3:$U$23,6,FALSE),0)</f>
        <v>15</v>
      </c>
      <c r="G86" s="56">
        <f>+IFERROR(VLOOKUP(A86,'2017'!$C$3:$U$28,7,FALSE),0)+IFERROR(VLOOKUP(A86,'2016'!$C$3:$U$25,7,FALSE),0)+IFERROR(VLOOKUP(A86,'2015'!$C$3:$U$23,7,FALSE),0)+IFERROR(VLOOKUP(A86,'2014'!$C$3:$U$15,7,FALSE),0)+IFERROR(VLOOKUP(A86,'2013'!$C$3:$U$19,7,FALSE),0)+IFERROR(VLOOKUP(A86,'2012'!$C$3:$U$18,7,FALSE),0)+IFERROR(VLOOKUP(A86,'2011'!$C$3:$U$16,7,FALSE),0)+IFERROR(VLOOKUP(A86,'2010'!$C$3:$U$19,7,FALSE),0)+IFERROR(VLOOKUP(A86,'2009'!$C$3:$U$23,7,FALSE),0)</f>
        <v>3</v>
      </c>
      <c r="H86" s="56">
        <f>+IFERROR(VLOOKUP(A86,'2017'!$C$3:$U$28,8,FALSE),0)+IFERROR(VLOOKUP(A86,'2016'!$C$3:$U$25,8,FALSE),0)+IFERROR(VLOOKUP(A86,'2015'!$C$3:$U$23,8,FALSE),0)+IFERROR(VLOOKUP(A86,'2014'!$C$3:$U$15,8,FALSE),0)+IFERROR(VLOOKUP(A86,'2013'!$C$3:$U$19,8,FALSE),0)+IFERROR(VLOOKUP(A86,'2012'!$C$3:$U$18,8,FALSE),0)+IFERROR(VLOOKUP(A86,'2011'!$C$3:$U$16,8,FALSE),0)+IFERROR(VLOOKUP(A86,'2010'!$C$3:$U$19,8,FALSE),0)+IFERROR(VLOOKUP(A86,'2009'!$C$3:$U$23,8,FALSE),0)</f>
        <v>4</v>
      </c>
      <c r="I86" s="56">
        <f>+IFERROR(VLOOKUP(A86,'2017'!$C$3:$U$28,9,FALSE),0)+IFERROR(VLOOKUP(A86,'2016'!$C$3:$U$25,9,FALSE),0)+IFERROR(VLOOKUP(A86,'2015'!$C$3:$U$23,9,FALSE),0)+IFERROR(VLOOKUP(A86,'2014'!$C$3:$U$15,9,FALSE),0)+IFERROR(VLOOKUP(A86,'2013'!$C$3:$U$19,9,FALSE),0)+IFERROR(VLOOKUP(A86,'2012'!$C$3:$U$18,9,FALSE),0)+IFERROR(VLOOKUP(A86,'2011'!$C$3:$U$16,9,FALSE),0)+IFERROR(VLOOKUP(A86,'2010'!$C$3:$U$19,9,FALSE),0)+IFERROR(VLOOKUP(A86,'2009'!$C$3:$U$23,9,FALSE),0)</f>
        <v>53</v>
      </c>
      <c r="J86" s="56">
        <f>+IFERROR(VLOOKUP(A86,'2017'!$C$3:$U$28,10,FALSE),0)+IFERROR(VLOOKUP(A86,'2016'!$C$3:$U$25,10,FALSE),0)+IFERROR(VLOOKUP(A86,'2015'!$C$3:$U$23,10,FALSE),0)+IFERROR(VLOOKUP(A86,'2014'!$C$3:$U$15,10,FALSE),0)+IFERROR(VLOOKUP(A86,'2013'!$C$3:$U$19,10,FALSE),0)+IFERROR(VLOOKUP(A86,'2012'!$C$3:$U$18,10,FALSE),0)+IFERROR(VLOOKUP(A86,'2011'!$C$3:$U$16,10,FALSE),0)+IFERROR(VLOOKUP(A86,'2010'!$C$3:$U$19,10,FALSE),0)+IFERROR(VLOOKUP(A86,'2009'!$C$3:$U$23,10,FALSE),0)</f>
        <v>4</v>
      </c>
      <c r="K86" s="56">
        <f>+IFERROR(VLOOKUP(A86,'2017'!$C$3:$U$28,11,FALSE),0)+IFERROR(VLOOKUP(A86,'2016'!$C$3:$U$25,11,FALSE),0)+IFERROR(VLOOKUP(A86,'2015'!$C$3:$U$23,11,FALSE),0)+IFERROR(VLOOKUP(A86,'2014'!$C$3:$U$15,11,FALSE),0)+IFERROR(VLOOKUP(A86,'2013'!$C$3:$U$19,11,FALSE),0)+IFERROR(VLOOKUP(A86,'2012'!$C$3:$U$18,11,FALSE),0)+IFERROR(VLOOKUP(A86,'2011'!$C$3:$U$16,11,FALSE),0)+IFERROR(VLOOKUP(A86,'2010'!$C$3:$U$19,11,FALSE),0)+IFERROR(VLOOKUP(A86,'2009'!$C$3:$U$23,11,FALSE),0)</f>
        <v>30</v>
      </c>
      <c r="L86" s="56">
        <f>+IFERROR(VLOOKUP(A86,'2017'!$C$3:$U$28,12,FALSE),0)+IFERROR(VLOOKUP(A86,'2016'!$C$3:$U$25,12,FALSE),0)+IFERROR(VLOOKUP(A86,'2015'!$C$3:$U$23,12,FALSE),0)+IFERROR(VLOOKUP(A86,'2014'!$C$3:$U$15,12,FALSE),0)+IFERROR(VLOOKUP(A86,'2013'!$C$3:$U$19,12,FALSE),0)+IFERROR(VLOOKUP(A86,'2012'!$C$3:$U$18,12,FALSE),0)+IFERROR(VLOOKUP(A86,'2011'!$C$3:$U$16,12,FALSE),0)+IFERROR(VLOOKUP(A86,'2010'!$C$3:$U$19,12,FALSE),0)+IFERROR(VLOOKUP(A86,'2009'!$C$3:$U$23,12,FALSE),0)</f>
        <v>54</v>
      </c>
      <c r="M86" s="56">
        <f>+IFERROR(VLOOKUP(A86,'2017'!$C$3:$U$28,13,FALSE),0)+IFERROR(VLOOKUP(A86,'2016'!$C$3:$U$25,13,FALSE),0)+IFERROR(VLOOKUP(A86,'2015'!$C$3:$U$23,13,FALSE),0)+IFERROR(VLOOKUP(A86,'2014'!$C$3:$U$15,13,FALSE),0)+IFERROR(VLOOKUP(A86,'2013'!$C$3:$U$19,13,FALSE),0)+IFERROR(VLOOKUP(A86,'2012'!$C$3:$U$18,13,FALSE),0)+IFERROR(VLOOKUP(A86,'2011'!$C$3:$U$16,13,FALSE),0)+IFERROR(VLOOKUP(A86,'2010'!$C$3:$U$19,13,FALSE),0)+IFERROR(VLOOKUP(A86,'2009'!$C$3:$U$23,13,FALSE),0)</f>
        <v>11</v>
      </c>
      <c r="N86" s="40">
        <f t="shared" si="7"/>
        <v>4.9090909090909092</v>
      </c>
      <c r="O86" s="56">
        <f>+IFERROR(VLOOKUP(A86,'2017'!$C$3:$U$28,15,FALSE),0)+IFERROR(VLOOKUP(A86,'2016'!$C$3:$U$25,15,FALSE),0)+IFERROR(VLOOKUP(A86,'2015'!$C$3:$U$23,15,FALSE),0)+IFERROR(VLOOKUP(A86,'2014'!$C$3:$U$15,15,FALSE),0)+IFERROR(VLOOKUP(A86,'2013'!$C$3:$U$19,15,FALSE),0)+IFERROR(VLOOKUP(A86,'2012'!$C$3:$U$18,15,FALSE),0)+IFERROR(VLOOKUP(A86,'2011'!$C$3:$U$16,15,FALSE),0)+IFERROR(VLOOKUP(A86,'2010'!$C$3:$U$19,15,FALSE),0)+IFERROR(VLOOKUP(A86,'2009'!$C$3:$U$23,15,FALSE),0)</f>
        <v>1.6388888888888888</v>
      </c>
      <c r="P86" s="41">
        <f t="shared" si="4"/>
        <v>0.34223471539002109</v>
      </c>
      <c r="Q86" s="41">
        <f t="shared" si="5"/>
        <v>0.734375</v>
      </c>
      <c r="R86" s="41">
        <f t="shared" si="6"/>
        <v>0.32291666666666669</v>
      </c>
    </row>
    <row r="87" spans="1:18" x14ac:dyDescent="0.25">
      <c r="A87" s="11" t="s">
        <v>233</v>
      </c>
      <c r="B87" s="56">
        <f>+IFERROR(VLOOKUP(A87,'2017'!$C$3:$U$28,2,FALSE),0)+IFERROR(VLOOKUP(A87,'2016'!$C$3:$U$25,2,FALSE),0)+IFERROR(VLOOKUP(A87,'2015'!$C$3:$U$23,2,FALSE),0)+IFERROR(VLOOKUP(A87,'2014'!$C$3:$U$15,2,FALSE),0)+IFERROR(VLOOKUP(A87,'2013'!$C$3:$U$19,2,FALSE),0)+IFERROR(VLOOKUP(A87,'2012'!$C$3:$U$18,2,FALSE),0)+IFERROR(VLOOKUP(A87,'2011'!$C$3:$U$16,2,FALSE),0)+IFERROR(VLOOKUP(A87,'2010'!$C$3:$U$19,2,FALSE),0)+IFERROR(VLOOKUP(A87,'2009'!$C$3:$U$23,2,FALSE),0)</f>
        <v>11</v>
      </c>
      <c r="C87" s="56">
        <f>+IFERROR(VLOOKUP(A87,'2017'!$C$3:$U$28,3,FALSE),0)+IFERROR(VLOOKUP(A87,'2016'!$C$3:$U$25,3,FALSE),0)+IFERROR(VLOOKUP(A87,'2015'!$C$3:$U$23,3,FALSE),0)+IFERROR(VLOOKUP(A87,'2014'!$C$3:$U$15,3,FALSE),0)+IFERROR(VLOOKUP(A87,'2013'!$C$3:$U$19,3,FALSE),0)+IFERROR(VLOOKUP(A87,'2012'!$C$3:$U$18,3,FALSE),0)+IFERROR(VLOOKUP(A87,'2011'!$C$3:$U$16,3,FALSE),0)+IFERROR(VLOOKUP(A87,'2010'!$C$3:$U$19,3,FALSE),0)+IFERROR(VLOOKUP(A87,'2009'!$C$3:$U$23,3,FALSE),0)</f>
        <v>5</v>
      </c>
      <c r="D87" s="56">
        <f>+IFERROR(VLOOKUP(A87,'2017'!$C$3:$U$28,4,FALSE),0)+IFERROR(VLOOKUP(A87,'2016'!$C$3:$U$25,4,FALSE),0)+IFERROR(VLOOKUP(A87,'2015'!$C$3:$U$23,4,FALSE),0)+IFERROR(VLOOKUP(A87,'2014'!$C$3:$U$15,4,FALSE),0)+IFERROR(VLOOKUP(A87,'2013'!$C$3:$U$19,4,FALSE),0)+IFERROR(VLOOKUP(A87,'2012'!$C$3:$U$18,4,FALSE),0)+IFERROR(VLOOKUP(A87,'2011'!$C$3:$U$16,4,FALSE),0)+IFERROR(VLOOKUP(A87,'2010'!$C$3:$U$19,4,FALSE),0)+IFERROR(VLOOKUP(A87,'2009'!$C$3:$U$23,4,FALSE),0)</f>
        <v>5</v>
      </c>
      <c r="E87" s="56">
        <f>+IFERROR(VLOOKUP(A87,'2017'!$C$3:$U$28,5,FALSE),0)+IFERROR(VLOOKUP(A87,'2016'!$C$3:$U$25,5,FALSE),0)+IFERROR(VLOOKUP(A87,'2015'!$C$3:$U$23,5,FALSE),0)+IFERROR(VLOOKUP(A87,'2014'!$C$3:$U$15,5,FALSE),0)+IFERROR(VLOOKUP(A87,'2013'!$C$3:$U$19,5,FALSE),0)+IFERROR(VLOOKUP(A87,'2012'!$C$3:$U$18,5,FALSE),0)+IFERROR(VLOOKUP(A87,'2011'!$C$3:$U$16,5,FALSE),0)+IFERROR(VLOOKUP(A87,'2010'!$C$3:$U$19,5,FALSE),0)+IFERROR(VLOOKUP(A87,'2009'!$C$3:$U$23,5,FALSE),0)</f>
        <v>3</v>
      </c>
      <c r="F87" s="56">
        <f>+IFERROR(VLOOKUP(A87,'2017'!$C$3:$U$28,6,FALSE),0)+IFERROR(VLOOKUP(A87,'2016'!$C$3:$U$25,6,FALSE),0)+IFERROR(VLOOKUP(A87,'2015'!$C$3:$U$23,6,FALSE),0)+IFERROR(VLOOKUP(A87,'2014'!$C$3:$U$15,6,FALSE),0)+IFERROR(VLOOKUP(A87,'2013'!$C$3:$U$19,6,FALSE),0)+IFERROR(VLOOKUP(A87,'2012'!$C$3:$U$18,6,FALSE),0)+IFERROR(VLOOKUP(A87,'2011'!$C$3:$U$16,6,FALSE),0)+IFERROR(VLOOKUP(A87,'2010'!$C$3:$U$19,6,FALSE),0)+IFERROR(VLOOKUP(A87,'2009'!$C$3:$U$23,6,FALSE),0)</f>
        <v>1</v>
      </c>
      <c r="G87" s="56">
        <f>+IFERROR(VLOOKUP(A87,'2017'!$C$3:$U$28,7,FALSE),0)+IFERROR(VLOOKUP(A87,'2016'!$C$3:$U$25,7,FALSE),0)+IFERROR(VLOOKUP(A87,'2015'!$C$3:$U$23,7,FALSE),0)+IFERROR(VLOOKUP(A87,'2014'!$C$3:$U$15,7,FALSE),0)+IFERROR(VLOOKUP(A87,'2013'!$C$3:$U$19,7,FALSE),0)+IFERROR(VLOOKUP(A87,'2012'!$C$3:$U$18,7,FALSE),0)+IFERROR(VLOOKUP(A87,'2011'!$C$3:$U$16,7,FALSE),0)+IFERROR(VLOOKUP(A87,'2010'!$C$3:$U$19,7,FALSE),0)+IFERROR(VLOOKUP(A87,'2009'!$C$3:$U$23,7,FALSE),0)</f>
        <v>0</v>
      </c>
      <c r="H87" s="56">
        <f>+IFERROR(VLOOKUP(A87,'2017'!$C$3:$U$28,8,FALSE),0)+IFERROR(VLOOKUP(A87,'2016'!$C$3:$U$25,8,FALSE),0)+IFERROR(VLOOKUP(A87,'2015'!$C$3:$U$23,8,FALSE),0)+IFERROR(VLOOKUP(A87,'2014'!$C$3:$U$15,8,FALSE),0)+IFERROR(VLOOKUP(A87,'2013'!$C$3:$U$19,8,FALSE),0)+IFERROR(VLOOKUP(A87,'2012'!$C$3:$U$18,8,FALSE),0)+IFERROR(VLOOKUP(A87,'2011'!$C$3:$U$16,8,FALSE),0)+IFERROR(VLOOKUP(A87,'2010'!$C$3:$U$19,8,FALSE),0)+IFERROR(VLOOKUP(A87,'2009'!$C$3:$U$23,8,FALSE),0)</f>
        <v>1</v>
      </c>
      <c r="I87" s="56">
        <f>+IFERROR(VLOOKUP(A87,'2017'!$C$3:$U$28,9,FALSE),0)+IFERROR(VLOOKUP(A87,'2016'!$C$3:$U$25,9,FALSE),0)+IFERROR(VLOOKUP(A87,'2015'!$C$3:$U$23,9,FALSE),0)+IFERROR(VLOOKUP(A87,'2014'!$C$3:$U$15,9,FALSE),0)+IFERROR(VLOOKUP(A87,'2013'!$C$3:$U$19,9,FALSE),0)+IFERROR(VLOOKUP(A87,'2012'!$C$3:$U$18,9,FALSE),0)+IFERROR(VLOOKUP(A87,'2011'!$C$3:$U$16,9,FALSE),0)+IFERROR(VLOOKUP(A87,'2010'!$C$3:$U$19,9,FALSE),0)+IFERROR(VLOOKUP(A87,'2009'!$C$3:$U$23,9,FALSE),0)</f>
        <v>1</v>
      </c>
      <c r="J87" s="56">
        <f>+IFERROR(VLOOKUP(A87,'2017'!$C$3:$U$28,10,FALSE),0)+IFERROR(VLOOKUP(A87,'2016'!$C$3:$U$25,10,FALSE),0)+IFERROR(VLOOKUP(A87,'2015'!$C$3:$U$23,10,FALSE),0)+IFERROR(VLOOKUP(A87,'2014'!$C$3:$U$15,10,FALSE),0)+IFERROR(VLOOKUP(A87,'2013'!$C$3:$U$19,10,FALSE),0)+IFERROR(VLOOKUP(A87,'2012'!$C$3:$U$18,10,FALSE),0)+IFERROR(VLOOKUP(A87,'2011'!$C$3:$U$16,10,FALSE),0)+IFERROR(VLOOKUP(A87,'2010'!$C$3:$U$19,10,FALSE),0)+IFERROR(VLOOKUP(A87,'2009'!$C$3:$U$23,10,FALSE),0)</f>
        <v>0</v>
      </c>
      <c r="K87" s="56">
        <f>+IFERROR(VLOOKUP(A87,'2017'!$C$3:$U$28,11,FALSE),0)+IFERROR(VLOOKUP(A87,'2016'!$C$3:$U$25,11,FALSE),0)+IFERROR(VLOOKUP(A87,'2015'!$C$3:$U$23,11,FALSE),0)+IFERROR(VLOOKUP(A87,'2014'!$C$3:$U$15,11,FALSE),0)+IFERROR(VLOOKUP(A87,'2013'!$C$3:$U$19,11,FALSE),0)+IFERROR(VLOOKUP(A87,'2012'!$C$3:$U$18,11,FALSE),0)+IFERROR(VLOOKUP(A87,'2011'!$C$3:$U$16,11,FALSE),0)+IFERROR(VLOOKUP(A87,'2010'!$C$3:$U$19,11,FALSE),0)+IFERROR(VLOOKUP(A87,'2009'!$C$3:$U$23,11,FALSE),0)</f>
        <v>3</v>
      </c>
      <c r="L87" s="56">
        <f>+IFERROR(VLOOKUP(A87,'2017'!$C$3:$U$28,12,FALSE),0)+IFERROR(VLOOKUP(A87,'2016'!$C$3:$U$25,12,FALSE),0)+IFERROR(VLOOKUP(A87,'2015'!$C$3:$U$23,12,FALSE),0)+IFERROR(VLOOKUP(A87,'2014'!$C$3:$U$15,12,FALSE),0)+IFERROR(VLOOKUP(A87,'2013'!$C$3:$U$19,12,FALSE),0)+IFERROR(VLOOKUP(A87,'2012'!$C$3:$U$18,12,FALSE),0)+IFERROR(VLOOKUP(A87,'2011'!$C$3:$U$16,12,FALSE),0)+IFERROR(VLOOKUP(A87,'2010'!$C$3:$U$19,12,FALSE),0)+IFERROR(VLOOKUP(A87,'2009'!$C$3:$U$23,12,FALSE),0)</f>
        <v>5</v>
      </c>
      <c r="M87" s="56">
        <f>+IFERROR(VLOOKUP(A87,'2017'!$C$3:$U$28,13,FALSE),0)+IFERROR(VLOOKUP(A87,'2016'!$C$3:$U$25,13,FALSE),0)+IFERROR(VLOOKUP(A87,'2015'!$C$3:$U$23,13,FALSE),0)+IFERROR(VLOOKUP(A87,'2014'!$C$3:$U$15,13,FALSE),0)+IFERROR(VLOOKUP(A87,'2013'!$C$3:$U$19,13,FALSE),0)+IFERROR(VLOOKUP(A87,'2012'!$C$3:$U$18,13,FALSE),0)+IFERROR(VLOOKUP(A87,'2011'!$C$3:$U$16,13,FALSE),0)+IFERROR(VLOOKUP(A87,'2010'!$C$3:$U$19,13,FALSE),0)+IFERROR(VLOOKUP(A87,'2009'!$C$3:$U$23,13,FALSE),0)</f>
        <v>0</v>
      </c>
      <c r="N87" s="40" t="str">
        <f t="shared" si="7"/>
        <v>N/A</v>
      </c>
      <c r="O87" s="56">
        <f>+IFERROR(VLOOKUP(A87,'2017'!$C$3:$U$28,15,FALSE),0)+IFERROR(VLOOKUP(A87,'2016'!$C$3:$U$25,15,FALSE),0)+IFERROR(VLOOKUP(A87,'2015'!$C$3:$U$23,15,FALSE),0)+IFERROR(VLOOKUP(A87,'2014'!$C$3:$U$15,15,FALSE),0)+IFERROR(VLOOKUP(A87,'2013'!$C$3:$U$19,15,FALSE),0)+IFERROR(VLOOKUP(A87,'2012'!$C$3:$U$18,15,FALSE),0)+IFERROR(VLOOKUP(A87,'2011'!$C$3:$U$16,15,FALSE),0)+IFERROR(VLOOKUP(A87,'2010'!$C$3:$U$19,15,FALSE),0)+IFERROR(VLOOKUP(A87,'2009'!$C$3:$U$23,15,FALSE),0)</f>
        <v>0</v>
      </c>
      <c r="P87" s="41">
        <f t="shared" si="4"/>
        <v>0.45454545454545453</v>
      </c>
      <c r="Q87" s="41">
        <f t="shared" si="5"/>
        <v>0.90909090909090906</v>
      </c>
      <c r="R87" s="41">
        <f t="shared" si="6"/>
        <v>0.45454545454545453</v>
      </c>
    </row>
    <row r="88" spans="1:18" x14ac:dyDescent="0.25">
      <c r="A88" s="11" t="s">
        <v>272</v>
      </c>
      <c r="B88" s="56">
        <f>+IFERROR(VLOOKUP(A88,'2017'!$C$3:$U$28,2,FALSE),0)+IFERROR(VLOOKUP(A88,'2016'!$C$3:$U$25,2,FALSE),0)+IFERROR(VLOOKUP(A88,'2015'!$C$3:$U$23,2,FALSE),0)+IFERROR(VLOOKUP(A88,'2014'!$C$3:$U$15,2,FALSE),0)+IFERROR(VLOOKUP(A88,'2013'!$C$3:$U$19,2,FALSE),0)+IFERROR(VLOOKUP(A88,'2012'!$C$3:$U$18,2,FALSE),0)+IFERROR(VLOOKUP(A88,'2011'!$C$3:$U$16,2,FALSE),0)+IFERROR(VLOOKUP(A88,'2010'!$C$3:$U$19,2,FALSE),0)+IFERROR(VLOOKUP(A88,'2009'!$C$3:$U$23,2,FALSE),0)</f>
        <v>217</v>
      </c>
      <c r="C88" s="56">
        <f>+IFERROR(VLOOKUP(A88,'2017'!$C$3:$U$28,3,FALSE),0)+IFERROR(VLOOKUP(A88,'2016'!$C$3:$U$25,3,FALSE),0)+IFERROR(VLOOKUP(A88,'2015'!$C$3:$U$23,3,FALSE),0)+IFERROR(VLOOKUP(A88,'2014'!$C$3:$U$15,3,FALSE),0)+IFERROR(VLOOKUP(A88,'2013'!$C$3:$U$19,3,FALSE),0)+IFERROR(VLOOKUP(A88,'2012'!$C$3:$U$18,3,FALSE),0)+IFERROR(VLOOKUP(A88,'2011'!$C$3:$U$16,3,FALSE),0)+IFERROR(VLOOKUP(A88,'2010'!$C$3:$U$19,3,FALSE),0)+IFERROR(VLOOKUP(A88,'2009'!$C$3:$U$23,3,FALSE),0)</f>
        <v>25</v>
      </c>
      <c r="D88" s="56">
        <f>+IFERROR(VLOOKUP(A88,'2017'!$C$3:$U$28,4,FALSE),0)+IFERROR(VLOOKUP(A88,'2016'!$C$3:$U$25,4,FALSE),0)+IFERROR(VLOOKUP(A88,'2015'!$C$3:$U$23,4,FALSE),0)+IFERROR(VLOOKUP(A88,'2014'!$C$3:$U$15,4,FALSE),0)+IFERROR(VLOOKUP(A88,'2013'!$C$3:$U$19,4,FALSE),0)+IFERROR(VLOOKUP(A88,'2012'!$C$3:$U$18,4,FALSE),0)+IFERROR(VLOOKUP(A88,'2011'!$C$3:$U$16,4,FALSE),0)+IFERROR(VLOOKUP(A88,'2010'!$C$3:$U$19,4,FALSE),0)+IFERROR(VLOOKUP(A88,'2009'!$C$3:$U$23,4,FALSE),0)</f>
        <v>78</v>
      </c>
      <c r="E88" s="56">
        <f>+IFERROR(VLOOKUP(A88,'2017'!$C$3:$U$28,5,FALSE),0)+IFERROR(VLOOKUP(A88,'2016'!$C$3:$U$25,5,FALSE),0)+IFERROR(VLOOKUP(A88,'2015'!$C$3:$U$23,5,FALSE),0)+IFERROR(VLOOKUP(A88,'2014'!$C$3:$U$15,5,FALSE),0)+IFERROR(VLOOKUP(A88,'2013'!$C$3:$U$19,5,FALSE),0)+IFERROR(VLOOKUP(A88,'2012'!$C$3:$U$18,5,FALSE),0)+IFERROR(VLOOKUP(A88,'2011'!$C$3:$U$16,5,FALSE),0)+IFERROR(VLOOKUP(A88,'2010'!$C$3:$U$19,5,FALSE),0)+IFERROR(VLOOKUP(A88,'2009'!$C$3:$U$23,5,FALSE),0)</f>
        <v>64</v>
      </c>
      <c r="F88" s="56">
        <f>+IFERROR(VLOOKUP(A88,'2017'!$C$3:$U$28,6,FALSE),0)+IFERROR(VLOOKUP(A88,'2016'!$C$3:$U$25,6,FALSE),0)+IFERROR(VLOOKUP(A88,'2015'!$C$3:$U$23,6,FALSE),0)+IFERROR(VLOOKUP(A88,'2014'!$C$3:$U$15,6,FALSE),0)+IFERROR(VLOOKUP(A88,'2013'!$C$3:$U$19,6,FALSE),0)+IFERROR(VLOOKUP(A88,'2012'!$C$3:$U$18,6,FALSE),0)+IFERROR(VLOOKUP(A88,'2011'!$C$3:$U$16,6,FALSE),0)+IFERROR(VLOOKUP(A88,'2010'!$C$3:$U$19,6,FALSE),0)+IFERROR(VLOOKUP(A88,'2009'!$C$3:$U$23,6,FALSE),0)</f>
        <v>13</v>
      </c>
      <c r="G88" s="56">
        <f>+IFERROR(VLOOKUP(A88,'2017'!$C$3:$U$28,7,FALSE),0)+IFERROR(VLOOKUP(A88,'2016'!$C$3:$U$25,7,FALSE),0)+IFERROR(VLOOKUP(A88,'2015'!$C$3:$U$23,7,FALSE),0)+IFERROR(VLOOKUP(A88,'2014'!$C$3:$U$15,7,FALSE),0)+IFERROR(VLOOKUP(A88,'2013'!$C$3:$U$19,7,FALSE),0)+IFERROR(VLOOKUP(A88,'2012'!$C$3:$U$18,7,FALSE),0)+IFERROR(VLOOKUP(A88,'2011'!$C$3:$U$16,7,FALSE),0)+IFERROR(VLOOKUP(A88,'2010'!$C$3:$U$19,7,FALSE),0)+IFERROR(VLOOKUP(A88,'2009'!$C$3:$U$23,7,FALSE),0)</f>
        <v>1</v>
      </c>
      <c r="H88" s="56">
        <f>+IFERROR(VLOOKUP(A88,'2017'!$C$3:$U$28,8,FALSE),0)+IFERROR(VLOOKUP(A88,'2016'!$C$3:$U$25,8,FALSE),0)+IFERROR(VLOOKUP(A88,'2015'!$C$3:$U$23,8,FALSE),0)+IFERROR(VLOOKUP(A88,'2014'!$C$3:$U$15,8,FALSE),0)+IFERROR(VLOOKUP(A88,'2013'!$C$3:$U$19,8,FALSE),0)+IFERROR(VLOOKUP(A88,'2012'!$C$3:$U$18,8,FALSE),0)+IFERROR(VLOOKUP(A88,'2011'!$C$3:$U$16,8,FALSE),0)+IFERROR(VLOOKUP(A88,'2010'!$C$3:$U$19,8,FALSE),0)+IFERROR(VLOOKUP(A88,'2009'!$C$3:$U$23,8,FALSE),0)</f>
        <v>0</v>
      </c>
      <c r="I88" s="56">
        <f>+IFERROR(VLOOKUP(A88,'2017'!$C$3:$U$28,9,FALSE),0)+IFERROR(VLOOKUP(A88,'2016'!$C$3:$U$25,9,FALSE),0)+IFERROR(VLOOKUP(A88,'2015'!$C$3:$U$23,9,FALSE),0)+IFERROR(VLOOKUP(A88,'2014'!$C$3:$U$15,9,FALSE),0)+IFERROR(VLOOKUP(A88,'2013'!$C$3:$U$19,9,FALSE),0)+IFERROR(VLOOKUP(A88,'2012'!$C$3:$U$18,9,FALSE),0)+IFERROR(VLOOKUP(A88,'2011'!$C$3:$U$16,9,FALSE),0)+IFERROR(VLOOKUP(A88,'2010'!$C$3:$U$19,9,FALSE),0)+IFERROR(VLOOKUP(A88,'2009'!$C$3:$U$23,9,FALSE),0)</f>
        <v>35</v>
      </c>
      <c r="J88" s="56">
        <f>+IFERROR(VLOOKUP(A88,'2017'!$C$3:$U$28,10,FALSE),0)+IFERROR(VLOOKUP(A88,'2016'!$C$3:$U$25,10,FALSE),0)+IFERROR(VLOOKUP(A88,'2015'!$C$3:$U$23,10,FALSE),0)+IFERROR(VLOOKUP(A88,'2014'!$C$3:$U$15,10,FALSE),0)+IFERROR(VLOOKUP(A88,'2013'!$C$3:$U$19,10,FALSE),0)+IFERROR(VLOOKUP(A88,'2012'!$C$3:$U$18,10,FALSE),0)+IFERROR(VLOOKUP(A88,'2011'!$C$3:$U$16,10,FALSE),0)+IFERROR(VLOOKUP(A88,'2010'!$C$3:$U$19,10,FALSE),0)+IFERROR(VLOOKUP(A88,'2009'!$C$3:$U$23,10,FALSE),0)</f>
        <v>6</v>
      </c>
      <c r="K88" s="56">
        <f>+IFERROR(VLOOKUP(A88,'2017'!$C$3:$U$28,11,FALSE),0)+IFERROR(VLOOKUP(A88,'2016'!$C$3:$U$25,11,FALSE),0)+IFERROR(VLOOKUP(A88,'2015'!$C$3:$U$23,11,FALSE),0)+IFERROR(VLOOKUP(A88,'2014'!$C$3:$U$15,11,FALSE),0)+IFERROR(VLOOKUP(A88,'2013'!$C$3:$U$19,11,FALSE),0)+IFERROR(VLOOKUP(A88,'2012'!$C$3:$U$18,11,FALSE),0)+IFERROR(VLOOKUP(A88,'2011'!$C$3:$U$16,11,FALSE),0)+IFERROR(VLOOKUP(A88,'2010'!$C$3:$U$19,11,FALSE),0)+IFERROR(VLOOKUP(A88,'2009'!$C$3:$U$23,11,FALSE),0)</f>
        <v>58</v>
      </c>
      <c r="L88" s="56">
        <f>+IFERROR(VLOOKUP(A88,'2017'!$C$3:$U$28,12,FALSE),0)+IFERROR(VLOOKUP(A88,'2016'!$C$3:$U$25,12,FALSE),0)+IFERROR(VLOOKUP(A88,'2015'!$C$3:$U$23,12,FALSE),0)+IFERROR(VLOOKUP(A88,'2014'!$C$3:$U$15,12,FALSE),0)+IFERROR(VLOOKUP(A88,'2013'!$C$3:$U$19,12,FALSE),0)+IFERROR(VLOOKUP(A88,'2012'!$C$3:$U$18,12,FALSE),0)+IFERROR(VLOOKUP(A88,'2011'!$C$3:$U$16,12,FALSE),0)+IFERROR(VLOOKUP(A88,'2010'!$C$3:$U$19,12,FALSE),0)+IFERROR(VLOOKUP(A88,'2009'!$C$3:$U$23,12,FALSE),0)</f>
        <v>28</v>
      </c>
      <c r="M88" s="56">
        <f>+IFERROR(VLOOKUP(A88,'2017'!$C$3:$U$28,13,FALSE),0)+IFERROR(VLOOKUP(A88,'2016'!$C$3:$U$25,13,FALSE),0)+IFERROR(VLOOKUP(A88,'2015'!$C$3:$U$23,13,FALSE),0)+IFERROR(VLOOKUP(A88,'2014'!$C$3:$U$15,13,FALSE),0)+IFERROR(VLOOKUP(A88,'2013'!$C$3:$U$19,13,FALSE),0)+IFERROR(VLOOKUP(A88,'2012'!$C$3:$U$18,13,FALSE),0)+IFERROR(VLOOKUP(A88,'2011'!$C$3:$U$16,13,FALSE),0)+IFERROR(VLOOKUP(A88,'2010'!$C$3:$U$19,13,FALSE),0)+IFERROR(VLOOKUP(A88,'2009'!$C$3:$U$23,13,FALSE),0)</f>
        <v>6</v>
      </c>
      <c r="N88" s="40">
        <f t="shared" si="7"/>
        <v>4.666666666666667</v>
      </c>
      <c r="O88" s="56">
        <f>+IFERROR(VLOOKUP(A88,'2017'!$C$3:$U$28,15,FALSE),0)+IFERROR(VLOOKUP(A88,'2016'!$C$3:$U$25,15,FALSE),0)+IFERROR(VLOOKUP(A88,'2015'!$C$3:$U$23,15,FALSE),0)+IFERROR(VLOOKUP(A88,'2014'!$C$3:$U$15,15,FALSE),0)+IFERROR(VLOOKUP(A88,'2013'!$C$3:$U$19,15,FALSE),0)+IFERROR(VLOOKUP(A88,'2012'!$C$3:$U$18,15,FALSE),0)+IFERROR(VLOOKUP(A88,'2011'!$C$3:$U$16,15,FALSE),0)+IFERROR(VLOOKUP(A88,'2010'!$C$3:$U$19,15,FALSE),0)+IFERROR(VLOOKUP(A88,'2009'!$C$3:$U$23,15,FALSE),0)</f>
        <v>1.4666666666666668</v>
      </c>
      <c r="P88" s="41">
        <f t="shared" si="4"/>
        <v>0.38075438075438078</v>
      </c>
      <c r="Q88" s="41">
        <f t="shared" si="5"/>
        <v>0.78801843317972353</v>
      </c>
      <c r="R88" s="41">
        <f t="shared" si="6"/>
        <v>0.35944700460829493</v>
      </c>
    </row>
    <row r="89" spans="1:18" x14ac:dyDescent="0.25">
      <c r="A89" s="11" t="s">
        <v>286</v>
      </c>
      <c r="B89" s="56">
        <f>+IFERROR(VLOOKUP(A89,'2017'!$C$3:$U$28,2,FALSE),0)+IFERROR(VLOOKUP(A89,'2016'!$C$3:$U$25,2,FALSE),0)+IFERROR(VLOOKUP(A89,'2015'!$C$3:$U$23,2,FALSE),0)+IFERROR(VLOOKUP(A89,'2014'!$C$3:$U$15,2,FALSE),0)+IFERROR(VLOOKUP(A89,'2013'!$C$3:$U$19,2,FALSE),0)+IFERROR(VLOOKUP(A89,'2012'!$C$3:$U$18,2,FALSE),0)+IFERROR(VLOOKUP(A89,'2011'!$C$3:$U$16,2,FALSE),0)+IFERROR(VLOOKUP(A89,'2010'!$C$3:$U$19,2,FALSE),0)+IFERROR(VLOOKUP(A89,'2009'!$C$3:$U$23,2,FALSE),0)</f>
        <v>4</v>
      </c>
      <c r="C89" s="56">
        <f>+IFERROR(VLOOKUP(A89,'2017'!$C$3:$U$28,3,FALSE),0)+IFERROR(VLOOKUP(A89,'2016'!$C$3:$U$25,3,FALSE),0)+IFERROR(VLOOKUP(A89,'2015'!$C$3:$U$23,3,FALSE),0)+IFERROR(VLOOKUP(A89,'2014'!$C$3:$U$15,3,FALSE),0)+IFERROR(VLOOKUP(A89,'2013'!$C$3:$U$19,3,FALSE),0)+IFERROR(VLOOKUP(A89,'2012'!$C$3:$U$18,3,FALSE),0)+IFERROR(VLOOKUP(A89,'2011'!$C$3:$U$16,3,FALSE),0)+IFERROR(VLOOKUP(A89,'2010'!$C$3:$U$19,3,FALSE),0)+IFERROR(VLOOKUP(A89,'2009'!$C$3:$U$23,3,FALSE),0)</f>
        <v>0</v>
      </c>
      <c r="D89" s="56">
        <f>+IFERROR(VLOOKUP(A89,'2017'!$C$3:$U$28,4,FALSE),0)+IFERROR(VLOOKUP(A89,'2016'!$C$3:$U$25,4,FALSE),0)+IFERROR(VLOOKUP(A89,'2015'!$C$3:$U$23,4,FALSE),0)+IFERROR(VLOOKUP(A89,'2014'!$C$3:$U$15,4,FALSE),0)+IFERROR(VLOOKUP(A89,'2013'!$C$3:$U$19,4,FALSE),0)+IFERROR(VLOOKUP(A89,'2012'!$C$3:$U$18,4,FALSE),0)+IFERROR(VLOOKUP(A89,'2011'!$C$3:$U$16,4,FALSE),0)+IFERROR(VLOOKUP(A89,'2010'!$C$3:$U$19,4,FALSE),0)+IFERROR(VLOOKUP(A89,'2009'!$C$3:$U$23,4,FALSE),0)</f>
        <v>1</v>
      </c>
      <c r="E89" s="56">
        <f>+IFERROR(VLOOKUP(A89,'2017'!$C$3:$U$28,5,FALSE),0)+IFERROR(VLOOKUP(A89,'2016'!$C$3:$U$25,5,FALSE),0)+IFERROR(VLOOKUP(A89,'2015'!$C$3:$U$23,5,FALSE),0)+IFERROR(VLOOKUP(A89,'2014'!$C$3:$U$15,5,FALSE),0)+IFERROR(VLOOKUP(A89,'2013'!$C$3:$U$19,5,FALSE),0)+IFERROR(VLOOKUP(A89,'2012'!$C$3:$U$18,5,FALSE),0)+IFERROR(VLOOKUP(A89,'2011'!$C$3:$U$16,5,FALSE),0)+IFERROR(VLOOKUP(A89,'2010'!$C$3:$U$19,5,FALSE),0)+IFERROR(VLOOKUP(A89,'2009'!$C$3:$U$23,5,FALSE),0)</f>
        <v>1</v>
      </c>
      <c r="F89" s="56">
        <f>+IFERROR(VLOOKUP(A89,'2017'!$C$3:$U$28,6,FALSE),0)+IFERROR(VLOOKUP(A89,'2016'!$C$3:$U$25,6,FALSE),0)+IFERROR(VLOOKUP(A89,'2015'!$C$3:$U$23,6,FALSE),0)+IFERROR(VLOOKUP(A89,'2014'!$C$3:$U$15,6,FALSE),0)+IFERROR(VLOOKUP(A89,'2013'!$C$3:$U$19,6,FALSE),0)+IFERROR(VLOOKUP(A89,'2012'!$C$3:$U$18,6,FALSE),0)+IFERROR(VLOOKUP(A89,'2011'!$C$3:$U$16,6,FALSE),0)+IFERROR(VLOOKUP(A89,'2010'!$C$3:$U$19,6,FALSE),0)+IFERROR(VLOOKUP(A89,'2009'!$C$3:$U$23,6,FALSE),0)</f>
        <v>0</v>
      </c>
      <c r="G89" s="56">
        <f>+IFERROR(VLOOKUP(A89,'2017'!$C$3:$U$28,7,FALSE),0)+IFERROR(VLOOKUP(A89,'2016'!$C$3:$U$25,7,FALSE),0)+IFERROR(VLOOKUP(A89,'2015'!$C$3:$U$23,7,FALSE),0)+IFERROR(VLOOKUP(A89,'2014'!$C$3:$U$15,7,FALSE),0)+IFERROR(VLOOKUP(A89,'2013'!$C$3:$U$19,7,FALSE),0)+IFERROR(VLOOKUP(A89,'2012'!$C$3:$U$18,7,FALSE),0)+IFERROR(VLOOKUP(A89,'2011'!$C$3:$U$16,7,FALSE),0)+IFERROR(VLOOKUP(A89,'2010'!$C$3:$U$19,7,FALSE),0)+IFERROR(VLOOKUP(A89,'2009'!$C$3:$U$23,7,FALSE),0)</f>
        <v>0</v>
      </c>
      <c r="H89" s="56">
        <f>+IFERROR(VLOOKUP(A89,'2017'!$C$3:$U$28,8,FALSE),0)+IFERROR(VLOOKUP(A89,'2016'!$C$3:$U$25,8,FALSE),0)+IFERROR(VLOOKUP(A89,'2015'!$C$3:$U$23,8,FALSE),0)+IFERROR(VLOOKUP(A89,'2014'!$C$3:$U$15,8,FALSE),0)+IFERROR(VLOOKUP(A89,'2013'!$C$3:$U$19,8,FALSE),0)+IFERROR(VLOOKUP(A89,'2012'!$C$3:$U$18,8,FALSE),0)+IFERROR(VLOOKUP(A89,'2011'!$C$3:$U$16,8,FALSE),0)+IFERROR(VLOOKUP(A89,'2010'!$C$3:$U$19,8,FALSE),0)+IFERROR(VLOOKUP(A89,'2009'!$C$3:$U$23,8,FALSE),0)</f>
        <v>0</v>
      </c>
      <c r="I89" s="56">
        <f>+IFERROR(VLOOKUP(A89,'2017'!$C$3:$U$28,9,FALSE),0)+IFERROR(VLOOKUP(A89,'2016'!$C$3:$U$25,9,FALSE),0)+IFERROR(VLOOKUP(A89,'2015'!$C$3:$U$23,9,FALSE),0)+IFERROR(VLOOKUP(A89,'2014'!$C$3:$U$15,9,FALSE),0)+IFERROR(VLOOKUP(A89,'2013'!$C$3:$U$19,9,FALSE),0)+IFERROR(VLOOKUP(A89,'2012'!$C$3:$U$18,9,FALSE),0)+IFERROR(VLOOKUP(A89,'2011'!$C$3:$U$16,9,FALSE),0)+IFERROR(VLOOKUP(A89,'2010'!$C$3:$U$19,9,FALSE),0)+IFERROR(VLOOKUP(A89,'2009'!$C$3:$U$23,9,FALSE),0)</f>
        <v>0</v>
      </c>
      <c r="J89" s="56">
        <f>+IFERROR(VLOOKUP(A89,'2017'!$C$3:$U$28,10,FALSE),0)+IFERROR(VLOOKUP(A89,'2016'!$C$3:$U$25,10,FALSE),0)+IFERROR(VLOOKUP(A89,'2015'!$C$3:$U$23,10,FALSE),0)+IFERROR(VLOOKUP(A89,'2014'!$C$3:$U$15,10,FALSE),0)+IFERROR(VLOOKUP(A89,'2013'!$C$3:$U$19,10,FALSE),0)+IFERROR(VLOOKUP(A89,'2012'!$C$3:$U$18,10,FALSE),0)+IFERROR(VLOOKUP(A89,'2011'!$C$3:$U$16,10,FALSE),0)+IFERROR(VLOOKUP(A89,'2010'!$C$3:$U$19,10,FALSE),0)+IFERROR(VLOOKUP(A89,'2009'!$C$3:$U$23,10,FALSE),0)</f>
        <v>0</v>
      </c>
      <c r="K89" s="56">
        <f>+IFERROR(VLOOKUP(A89,'2017'!$C$3:$U$28,11,FALSE),0)+IFERROR(VLOOKUP(A89,'2016'!$C$3:$U$25,11,FALSE),0)+IFERROR(VLOOKUP(A89,'2015'!$C$3:$U$23,11,FALSE),0)+IFERROR(VLOOKUP(A89,'2014'!$C$3:$U$15,11,FALSE),0)+IFERROR(VLOOKUP(A89,'2013'!$C$3:$U$19,11,FALSE),0)+IFERROR(VLOOKUP(A89,'2012'!$C$3:$U$18,11,FALSE),0)+IFERROR(VLOOKUP(A89,'2011'!$C$3:$U$16,11,FALSE),0)+IFERROR(VLOOKUP(A89,'2010'!$C$3:$U$19,11,FALSE),0)+IFERROR(VLOOKUP(A89,'2009'!$C$3:$U$23,11,FALSE),0)</f>
        <v>0</v>
      </c>
      <c r="L89" s="56">
        <f>+IFERROR(VLOOKUP(A89,'2017'!$C$3:$U$28,12,FALSE),0)+IFERROR(VLOOKUP(A89,'2016'!$C$3:$U$25,12,FALSE),0)+IFERROR(VLOOKUP(A89,'2015'!$C$3:$U$23,12,FALSE),0)+IFERROR(VLOOKUP(A89,'2014'!$C$3:$U$15,12,FALSE),0)+IFERROR(VLOOKUP(A89,'2013'!$C$3:$U$19,12,FALSE),0)+IFERROR(VLOOKUP(A89,'2012'!$C$3:$U$18,12,FALSE),0)+IFERROR(VLOOKUP(A89,'2011'!$C$3:$U$16,12,FALSE),0)+IFERROR(VLOOKUP(A89,'2010'!$C$3:$U$19,12,FALSE),0)+IFERROR(VLOOKUP(A89,'2009'!$C$3:$U$23,12,FALSE),0)</f>
        <v>2</v>
      </c>
      <c r="M89" s="56">
        <f>+IFERROR(VLOOKUP(A89,'2017'!$C$3:$U$28,13,FALSE),0)+IFERROR(VLOOKUP(A89,'2016'!$C$3:$U$25,13,FALSE),0)+IFERROR(VLOOKUP(A89,'2015'!$C$3:$U$23,13,FALSE),0)+IFERROR(VLOOKUP(A89,'2014'!$C$3:$U$15,13,FALSE),0)+IFERROR(VLOOKUP(A89,'2013'!$C$3:$U$19,13,FALSE),0)+IFERROR(VLOOKUP(A89,'2012'!$C$3:$U$18,13,FALSE),0)+IFERROR(VLOOKUP(A89,'2011'!$C$3:$U$16,13,FALSE),0)+IFERROR(VLOOKUP(A89,'2010'!$C$3:$U$19,13,FALSE),0)+IFERROR(VLOOKUP(A89,'2009'!$C$3:$U$23,13,FALSE),0)</f>
        <v>0</v>
      </c>
      <c r="N89" s="40" t="str">
        <f t="shared" si="7"/>
        <v>N/A</v>
      </c>
      <c r="O89" s="56">
        <f>+IFERROR(VLOOKUP(A89,'2017'!$C$3:$U$28,15,FALSE),0)+IFERROR(VLOOKUP(A89,'2016'!$C$3:$U$25,15,FALSE),0)+IFERROR(VLOOKUP(A89,'2015'!$C$3:$U$23,15,FALSE),0)+IFERROR(VLOOKUP(A89,'2014'!$C$3:$U$15,15,FALSE),0)+IFERROR(VLOOKUP(A89,'2013'!$C$3:$U$19,15,FALSE),0)+IFERROR(VLOOKUP(A89,'2012'!$C$3:$U$18,15,FALSE),0)+IFERROR(VLOOKUP(A89,'2011'!$C$3:$U$16,15,FALSE),0)+IFERROR(VLOOKUP(A89,'2010'!$C$3:$U$19,15,FALSE),0)+IFERROR(VLOOKUP(A89,'2009'!$C$3:$U$23,15,FALSE),0)</f>
        <v>0</v>
      </c>
      <c r="P89" s="41">
        <f t="shared" si="4"/>
        <v>0.25</v>
      </c>
      <c r="Q89" s="41">
        <f t="shared" si="5"/>
        <v>0.5</v>
      </c>
      <c r="R89" s="41">
        <f t="shared" si="6"/>
        <v>0.25</v>
      </c>
    </row>
    <row r="90" spans="1:18" x14ac:dyDescent="0.25">
      <c r="A90" s="11" t="s">
        <v>225</v>
      </c>
      <c r="B90" s="56">
        <f>+IFERROR(VLOOKUP(A90,'2017'!$C$3:$U$28,2,FALSE),0)+IFERROR(VLOOKUP(A90,'2016'!$C$3:$U$25,2,FALSE),0)+IFERROR(VLOOKUP(A90,'2015'!$C$3:$U$23,2,FALSE),0)+IFERROR(VLOOKUP(A90,'2014'!$C$3:$U$15,2,FALSE),0)+IFERROR(VLOOKUP(A90,'2013'!$C$3:$U$19,2,FALSE),0)+IFERROR(VLOOKUP(A90,'2012'!$C$3:$U$18,2,FALSE),0)+IFERROR(VLOOKUP(A90,'2011'!$C$3:$U$16,2,FALSE),0)+IFERROR(VLOOKUP(A90,'2010'!$C$3:$U$19,2,FALSE),0)+IFERROR(VLOOKUP(A90,'2009'!$C$3:$U$23,2,FALSE),0)</f>
        <v>208</v>
      </c>
      <c r="C90" s="56">
        <f>+IFERROR(VLOOKUP(A90,'2017'!$C$3:$U$28,3,FALSE),0)+IFERROR(VLOOKUP(A90,'2016'!$C$3:$U$25,3,FALSE),0)+IFERROR(VLOOKUP(A90,'2015'!$C$3:$U$23,3,FALSE),0)+IFERROR(VLOOKUP(A90,'2014'!$C$3:$U$15,3,FALSE),0)+IFERROR(VLOOKUP(A90,'2013'!$C$3:$U$19,3,FALSE),0)+IFERROR(VLOOKUP(A90,'2012'!$C$3:$U$18,3,FALSE),0)+IFERROR(VLOOKUP(A90,'2011'!$C$3:$U$16,3,FALSE),0)+IFERROR(VLOOKUP(A90,'2010'!$C$3:$U$19,3,FALSE),0)+IFERROR(VLOOKUP(A90,'2009'!$C$3:$U$23,3,FALSE),0)</f>
        <v>36</v>
      </c>
      <c r="D90" s="56">
        <f>+IFERROR(VLOOKUP(A90,'2017'!$C$3:$U$28,4,FALSE),0)+IFERROR(VLOOKUP(A90,'2016'!$C$3:$U$25,4,FALSE),0)+IFERROR(VLOOKUP(A90,'2015'!$C$3:$U$23,4,FALSE),0)+IFERROR(VLOOKUP(A90,'2014'!$C$3:$U$15,4,FALSE),0)+IFERROR(VLOOKUP(A90,'2013'!$C$3:$U$19,4,FALSE),0)+IFERROR(VLOOKUP(A90,'2012'!$C$3:$U$18,4,FALSE),0)+IFERROR(VLOOKUP(A90,'2011'!$C$3:$U$16,4,FALSE),0)+IFERROR(VLOOKUP(A90,'2010'!$C$3:$U$19,4,FALSE),0)+IFERROR(VLOOKUP(A90,'2009'!$C$3:$U$23,4,FALSE),0)</f>
        <v>59</v>
      </c>
      <c r="E90" s="56">
        <f>+IFERROR(VLOOKUP(A90,'2017'!$C$3:$U$28,5,FALSE),0)+IFERROR(VLOOKUP(A90,'2016'!$C$3:$U$25,5,FALSE),0)+IFERROR(VLOOKUP(A90,'2015'!$C$3:$U$23,5,FALSE),0)+IFERROR(VLOOKUP(A90,'2014'!$C$3:$U$15,5,FALSE),0)+IFERROR(VLOOKUP(A90,'2013'!$C$3:$U$19,5,FALSE),0)+IFERROR(VLOOKUP(A90,'2012'!$C$3:$U$18,5,FALSE),0)+IFERROR(VLOOKUP(A90,'2011'!$C$3:$U$16,5,FALSE),0)+IFERROR(VLOOKUP(A90,'2010'!$C$3:$U$19,5,FALSE),0)+IFERROR(VLOOKUP(A90,'2009'!$C$3:$U$23,5,FALSE),0)</f>
        <v>42</v>
      </c>
      <c r="F90" s="56">
        <f>+IFERROR(VLOOKUP(A90,'2017'!$C$3:$U$28,6,FALSE),0)+IFERROR(VLOOKUP(A90,'2016'!$C$3:$U$25,6,FALSE),0)+IFERROR(VLOOKUP(A90,'2015'!$C$3:$U$23,6,FALSE),0)+IFERROR(VLOOKUP(A90,'2014'!$C$3:$U$15,6,FALSE),0)+IFERROR(VLOOKUP(A90,'2013'!$C$3:$U$19,6,FALSE),0)+IFERROR(VLOOKUP(A90,'2012'!$C$3:$U$18,6,FALSE),0)+IFERROR(VLOOKUP(A90,'2011'!$C$3:$U$16,6,FALSE),0)+IFERROR(VLOOKUP(A90,'2010'!$C$3:$U$19,6,FALSE),0)+IFERROR(VLOOKUP(A90,'2009'!$C$3:$U$23,6,FALSE),0)</f>
        <v>13</v>
      </c>
      <c r="G90" s="56">
        <f>+IFERROR(VLOOKUP(A90,'2017'!$C$3:$U$28,7,FALSE),0)+IFERROR(VLOOKUP(A90,'2016'!$C$3:$U$25,7,FALSE),0)+IFERROR(VLOOKUP(A90,'2015'!$C$3:$U$23,7,FALSE),0)+IFERROR(VLOOKUP(A90,'2014'!$C$3:$U$15,7,FALSE),0)+IFERROR(VLOOKUP(A90,'2013'!$C$3:$U$19,7,FALSE),0)+IFERROR(VLOOKUP(A90,'2012'!$C$3:$U$18,7,FALSE),0)+IFERROR(VLOOKUP(A90,'2011'!$C$3:$U$16,7,FALSE),0)+IFERROR(VLOOKUP(A90,'2010'!$C$3:$U$19,7,FALSE),0)+IFERROR(VLOOKUP(A90,'2009'!$C$3:$U$23,7,FALSE),0)</f>
        <v>0</v>
      </c>
      <c r="H90" s="56">
        <f>+IFERROR(VLOOKUP(A90,'2017'!$C$3:$U$28,8,FALSE),0)+IFERROR(VLOOKUP(A90,'2016'!$C$3:$U$25,8,FALSE),0)+IFERROR(VLOOKUP(A90,'2015'!$C$3:$U$23,8,FALSE),0)+IFERROR(VLOOKUP(A90,'2014'!$C$3:$U$15,8,FALSE),0)+IFERROR(VLOOKUP(A90,'2013'!$C$3:$U$19,8,FALSE),0)+IFERROR(VLOOKUP(A90,'2012'!$C$3:$U$18,8,FALSE),0)+IFERROR(VLOOKUP(A90,'2011'!$C$3:$U$16,8,FALSE),0)+IFERROR(VLOOKUP(A90,'2010'!$C$3:$U$19,8,FALSE),0)+IFERROR(VLOOKUP(A90,'2009'!$C$3:$U$23,8,FALSE),0)</f>
        <v>4</v>
      </c>
      <c r="I90" s="56">
        <f>+IFERROR(VLOOKUP(A90,'2017'!$C$3:$U$28,9,FALSE),0)+IFERROR(VLOOKUP(A90,'2016'!$C$3:$U$25,9,FALSE),0)+IFERROR(VLOOKUP(A90,'2015'!$C$3:$U$23,9,FALSE),0)+IFERROR(VLOOKUP(A90,'2014'!$C$3:$U$15,9,FALSE),0)+IFERROR(VLOOKUP(A90,'2013'!$C$3:$U$19,9,FALSE),0)+IFERROR(VLOOKUP(A90,'2012'!$C$3:$U$18,9,FALSE),0)+IFERROR(VLOOKUP(A90,'2011'!$C$3:$U$16,9,FALSE),0)+IFERROR(VLOOKUP(A90,'2010'!$C$3:$U$19,9,FALSE),0)+IFERROR(VLOOKUP(A90,'2009'!$C$3:$U$23,9,FALSE),0)</f>
        <v>47</v>
      </c>
      <c r="J90" s="56">
        <f>+IFERROR(VLOOKUP(A90,'2017'!$C$3:$U$28,10,FALSE),0)+IFERROR(VLOOKUP(A90,'2016'!$C$3:$U$25,10,FALSE),0)+IFERROR(VLOOKUP(A90,'2015'!$C$3:$U$23,10,FALSE),0)+IFERROR(VLOOKUP(A90,'2014'!$C$3:$U$15,10,FALSE),0)+IFERROR(VLOOKUP(A90,'2013'!$C$3:$U$19,10,FALSE),0)+IFERROR(VLOOKUP(A90,'2012'!$C$3:$U$18,10,FALSE),0)+IFERROR(VLOOKUP(A90,'2011'!$C$3:$U$16,10,FALSE),0)+IFERROR(VLOOKUP(A90,'2010'!$C$3:$U$19,10,FALSE),0)+IFERROR(VLOOKUP(A90,'2009'!$C$3:$U$23,10,FALSE),0)</f>
        <v>4</v>
      </c>
      <c r="K90" s="56">
        <f>+IFERROR(VLOOKUP(A90,'2017'!$C$3:$U$28,11,FALSE),0)+IFERROR(VLOOKUP(A90,'2016'!$C$3:$U$25,11,FALSE),0)+IFERROR(VLOOKUP(A90,'2015'!$C$3:$U$23,11,FALSE),0)+IFERROR(VLOOKUP(A90,'2014'!$C$3:$U$15,11,FALSE),0)+IFERROR(VLOOKUP(A90,'2013'!$C$3:$U$19,11,FALSE),0)+IFERROR(VLOOKUP(A90,'2012'!$C$3:$U$18,11,FALSE),0)+IFERROR(VLOOKUP(A90,'2011'!$C$3:$U$16,11,FALSE),0)+IFERROR(VLOOKUP(A90,'2010'!$C$3:$U$19,11,FALSE),0)+IFERROR(VLOOKUP(A90,'2009'!$C$3:$U$23,11,FALSE),0)</f>
        <v>30</v>
      </c>
      <c r="L90" s="56">
        <f>+IFERROR(VLOOKUP(A90,'2017'!$C$3:$U$28,12,FALSE),0)+IFERROR(VLOOKUP(A90,'2016'!$C$3:$U$25,12,FALSE),0)+IFERROR(VLOOKUP(A90,'2015'!$C$3:$U$23,12,FALSE),0)+IFERROR(VLOOKUP(A90,'2014'!$C$3:$U$15,12,FALSE),0)+IFERROR(VLOOKUP(A90,'2013'!$C$3:$U$19,12,FALSE),0)+IFERROR(VLOOKUP(A90,'2012'!$C$3:$U$18,12,FALSE),0)+IFERROR(VLOOKUP(A90,'2011'!$C$3:$U$16,12,FALSE),0)+IFERROR(VLOOKUP(A90,'2010'!$C$3:$U$19,12,FALSE),0)+IFERROR(VLOOKUP(A90,'2009'!$C$3:$U$23,12,FALSE),0)</f>
        <v>46</v>
      </c>
      <c r="M90" s="56">
        <f>+IFERROR(VLOOKUP(A90,'2017'!$C$3:$U$28,13,FALSE),0)+IFERROR(VLOOKUP(A90,'2016'!$C$3:$U$25,13,FALSE),0)+IFERROR(VLOOKUP(A90,'2015'!$C$3:$U$23,13,FALSE),0)+IFERROR(VLOOKUP(A90,'2014'!$C$3:$U$15,13,FALSE),0)+IFERROR(VLOOKUP(A90,'2013'!$C$3:$U$19,13,FALSE),0)+IFERROR(VLOOKUP(A90,'2012'!$C$3:$U$18,13,FALSE),0)+IFERROR(VLOOKUP(A90,'2011'!$C$3:$U$16,13,FALSE),0)+IFERROR(VLOOKUP(A90,'2010'!$C$3:$U$19,13,FALSE),0)+IFERROR(VLOOKUP(A90,'2009'!$C$3:$U$23,13,FALSE),0)</f>
        <v>4</v>
      </c>
      <c r="N90" s="40">
        <f t="shared" si="7"/>
        <v>11.5</v>
      </c>
      <c r="O90" s="56">
        <f>+IFERROR(VLOOKUP(A90,'2017'!$C$3:$U$28,15,FALSE),0)+IFERROR(VLOOKUP(A90,'2016'!$C$3:$U$25,15,FALSE),0)+IFERROR(VLOOKUP(A90,'2015'!$C$3:$U$23,15,FALSE),0)+IFERROR(VLOOKUP(A90,'2014'!$C$3:$U$15,15,FALSE),0)+IFERROR(VLOOKUP(A90,'2013'!$C$3:$U$19,15,FALSE),0)+IFERROR(VLOOKUP(A90,'2012'!$C$3:$U$18,15,FALSE),0)+IFERROR(VLOOKUP(A90,'2011'!$C$3:$U$16,15,FALSE),0)+IFERROR(VLOOKUP(A90,'2010'!$C$3:$U$19,15,FALSE),0)+IFERROR(VLOOKUP(A90,'2009'!$C$3:$U$23,15,FALSE),0)</f>
        <v>0</v>
      </c>
      <c r="P90" s="41">
        <f t="shared" si="4"/>
        <v>0.29716981132075471</v>
      </c>
      <c r="Q90" s="41">
        <f t="shared" si="5"/>
        <v>0.61057692307692313</v>
      </c>
      <c r="R90" s="41">
        <f t="shared" si="6"/>
        <v>0.28365384615384615</v>
      </c>
    </row>
    <row r="91" spans="1:18" x14ac:dyDescent="0.25">
      <c r="A91" s="11" t="s">
        <v>315</v>
      </c>
      <c r="B91" s="56">
        <f>+IFERROR(VLOOKUP(A91,'2017'!$C$3:$U$28,2,FALSE),0)+IFERROR(VLOOKUP(A91,'2016'!$C$3:$U$25,2,FALSE),0)+IFERROR(VLOOKUP(A91,'2015'!$C$3:$U$23,2,FALSE),0)+IFERROR(VLOOKUP(A91,'2014'!$C$3:$U$15,2,FALSE),0)+IFERROR(VLOOKUP(A91,'2013'!$C$3:$U$19,2,FALSE),0)+IFERROR(VLOOKUP(A91,'2012'!$C$3:$U$18,2,FALSE),0)+IFERROR(VLOOKUP(A91,'2011'!$C$3:$U$16,2,FALSE),0)+IFERROR(VLOOKUP(A91,'2010'!$C$3:$U$19,2,FALSE),0)+IFERROR(VLOOKUP(A91,'2009'!$C$3:$U$23,2,FALSE),0)</f>
        <v>0</v>
      </c>
      <c r="C91" s="56">
        <f>+IFERROR(VLOOKUP(A91,'2017'!$C$3:$U$28,3,FALSE),0)+IFERROR(VLOOKUP(A91,'2016'!$C$3:$U$25,3,FALSE),0)+IFERROR(VLOOKUP(A91,'2015'!$C$3:$U$23,3,FALSE),0)+IFERROR(VLOOKUP(A91,'2014'!$C$3:$U$15,3,FALSE),0)+IFERROR(VLOOKUP(A91,'2013'!$C$3:$U$19,3,FALSE),0)+IFERROR(VLOOKUP(A91,'2012'!$C$3:$U$18,3,FALSE),0)+IFERROR(VLOOKUP(A91,'2011'!$C$3:$U$16,3,FALSE),0)+IFERROR(VLOOKUP(A91,'2010'!$C$3:$U$19,3,FALSE),0)+IFERROR(VLOOKUP(A91,'2009'!$C$3:$U$23,3,FALSE),0)</f>
        <v>0</v>
      </c>
      <c r="D91" s="56">
        <f>+IFERROR(VLOOKUP(A91,'2017'!$C$3:$U$28,4,FALSE),0)+IFERROR(VLOOKUP(A91,'2016'!$C$3:$U$25,4,FALSE),0)+IFERROR(VLOOKUP(A91,'2015'!$C$3:$U$23,4,FALSE),0)+IFERROR(VLOOKUP(A91,'2014'!$C$3:$U$15,4,FALSE),0)+IFERROR(VLOOKUP(A91,'2013'!$C$3:$U$19,4,FALSE),0)+IFERROR(VLOOKUP(A91,'2012'!$C$3:$U$18,4,FALSE),0)+IFERROR(VLOOKUP(A91,'2011'!$C$3:$U$16,4,FALSE),0)+IFERROR(VLOOKUP(A91,'2010'!$C$3:$U$19,4,FALSE),0)+IFERROR(VLOOKUP(A91,'2009'!$C$3:$U$23,4,FALSE),0)</f>
        <v>0</v>
      </c>
      <c r="E91" s="56">
        <f>+IFERROR(VLOOKUP(A91,'2017'!$C$3:$U$28,5,FALSE),0)+IFERROR(VLOOKUP(A91,'2016'!$C$3:$U$25,5,FALSE),0)+IFERROR(VLOOKUP(A91,'2015'!$C$3:$U$23,5,FALSE),0)+IFERROR(VLOOKUP(A91,'2014'!$C$3:$U$15,5,FALSE),0)+IFERROR(VLOOKUP(A91,'2013'!$C$3:$U$19,5,FALSE),0)+IFERROR(VLOOKUP(A91,'2012'!$C$3:$U$18,5,FALSE),0)+IFERROR(VLOOKUP(A91,'2011'!$C$3:$U$16,5,FALSE),0)+IFERROR(VLOOKUP(A91,'2010'!$C$3:$U$19,5,FALSE),0)+IFERROR(VLOOKUP(A91,'2009'!$C$3:$U$23,5,FALSE),0)</f>
        <v>0</v>
      </c>
      <c r="F91" s="56">
        <f>+IFERROR(VLOOKUP(A91,'2017'!$C$3:$U$28,6,FALSE),0)+IFERROR(VLOOKUP(A91,'2016'!$C$3:$U$25,6,FALSE),0)+IFERROR(VLOOKUP(A91,'2015'!$C$3:$U$23,6,FALSE),0)+IFERROR(VLOOKUP(A91,'2014'!$C$3:$U$15,6,FALSE),0)+IFERROR(VLOOKUP(A91,'2013'!$C$3:$U$19,6,FALSE),0)+IFERROR(VLOOKUP(A91,'2012'!$C$3:$U$18,6,FALSE),0)+IFERROR(VLOOKUP(A91,'2011'!$C$3:$U$16,6,FALSE),0)+IFERROR(VLOOKUP(A91,'2010'!$C$3:$U$19,6,FALSE),0)+IFERROR(VLOOKUP(A91,'2009'!$C$3:$U$23,6,FALSE),0)</f>
        <v>0</v>
      </c>
      <c r="G91" s="56">
        <f>+IFERROR(VLOOKUP(A91,'2017'!$C$3:$U$28,7,FALSE),0)+IFERROR(VLOOKUP(A91,'2016'!$C$3:$U$25,7,FALSE),0)+IFERROR(VLOOKUP(A91,'2015'!$C$3:$U$23,7,FALSE),0)+IFERROR(VLOOKUP(A91,'2014'!$C$3:$U$15,7,FALSE),0)+IFERROR(VLOOKUP(A91,'2013'!$C$3:$U$19,7,FALSE),0)+IFERROR(VLOOKUP(A91,'2012'!$C$3:$U$18,7,FALSE),0)+IFERROR(VLOOKUP(A91,'2011'!$C$3:$U$16,7,FALSE),0)+IFERROR(VLOOKUP(A91,'2010'!$C$3:$U$19,7,FALSE),0)+IFERROR(VLOOKUP(A91,'2009'!$C$3:$U$23,7,FALSE),0)</f>
        <v>0</v>
      </c>
      <c r="H91" s="56">
        <f>+IFERROR(VLOOKUP(A91,'2017'!$C$3:$U$28,8,FALSE),0)+IFERROR(VLOOKUP(A91,'2016'!$C$3:$U$25,8,FALSE),0)+IFERROR(VLOOKUP(A91,'2015'!$C$3:$U$23,8,FALSE),0)+IFERROR(VLOOKUP(A91,'2014'!$C$3:$U$15,8,FALSE),0)+IFERROR(VLOOKUP(A91,'2013'!$C$3:$U$19,8,FALSE),0)+IFERROR(VLOOKUP(A91,'2012'!$C$3:$U$18,8,FALSE),0)+IFERROR(VLOOKUP(A91,'2011'!$C$3:$U$16,8,FALSE),0)+IFERROR(VLOOKUP(A91,'2010'!$C$3:$U$19,8,FALSE),0)+IFERROR(VLOOKUP(A91,'2009'!$C$3:$U$23,8,FALSE),0)</f>
        <v>0</v>
      </c>
      <c r="I91" s="56">
        <f>+IFERROR(VLOOKUP(A91,'2017'!$C$3:$U$28,9,FALSE),0)+IFERROR(VLOOKUP(A91,'2016'!$C$3:$U$25,9,FALSE),0)+IFERROR(VLOOKUP(A91,'2015'!$C$3:$U$23,9,FALSE),0)+IFERROR(VLOOKUP(A91,'2014'!$C$3:$U$15,9,FALSE),0)+IFERROR(VLOOKUP(A91,'2013'!$C$3:$U$19,9,FALSE),0)+IFERROR(VLOOKUP(A91,'2012'!$C$3:$U$18,9,FALSE),0)+IFERROR(VLOOKUP(A91,'2011'!$C$3:$U$16,9,FALSE),0)+IFERROR(VLOOKUP(A91,'2010'!$C$3:$U$19,9,FALSE),0)+IFERROR(VLOOKUP(A91,'2009'!$C$3:$U$23,9,FALSE),0)</f>
        <v>0</v>
      </c>
      <c r="J91" s="56">
        <f>+IFERROR(VLOOKUP(A91,'2017'!$C$3:$U$28,10,FALSE),0)+IFERROR(VLOOKUP(A91,'2016'!$C$3:$U$25,10,FALSE),0)+IFERROR(VLOOKUP(A91,'2015'!$C$3:$U$23,10,FALSE),0)+IFERROR(VLOOKUP(A91,'2014'!$C$3:$U$15,10,FALSE),0)+IFERROR(VLOOKUP(A91,'2013'!$C$3:$U$19,10,FALSE),0)+IFERROR(VLOOKUP(A91,'2012'!$C$3:$U$18,10,FALSE),0)+IFERROR(VLOOKUP(A91,'2011'!$C$3:$U$16,10,FALSE),0)+IFERROR(VLOOKUP(A91,'2010'!$C$3:$U$19,10,FALSE),0)+IFERROR(VLOOKUP(A91,'2009'!$C$3:$U$23,10,FALSE),0)</f>
        <v>0</v>
      </c>
      <c r="K91" s="56">
        <f>+IFERROR(VLOOKUP(A91,'2017'!$C$3:$U$28,11,FALSE),0)+IFERROR(VLOOKUP(A91,'2016'!$C$3:$U$25,11,FALSE),0)+IFERROR(VLOOKUP(A91,'2015'!$C$3:$U$23,11,FALSE),0)+IFERROR(VLOOKUP(A91,'2014'!$C$3:$U$15,11,FALSE),0)+IFERROR(VLOOKUP(A91,'2013'!$C$3:$U$19,11,FALSE),0)+IFERROR(VLOOKUP(A91,'2012'!$C$3:$U$18,11,FALSE),0)+IFERROR(VLOOKUP(A91,'2011'!$C$3:$U$16,11,FALSE),0)+IFERROR(VLOOKUP(A91,'2010'!$C$3:$U$19,11,FALSE),0)+IFERROR(VLOOKUP(A91,'2009'!$C$3:$U$23,11,FALSE),0)</f>
        <v>0</v>
      </c>
      <c r="L91" s="56">
        <f>+IFERROR(VLOOKUP(A91,'2017'!$C$3:$U$28,12,FALSE),0)+IFERROR(VLOOKUP(A91,'2016'!$C$3:$U$25,12,FALSE),0)+IFERROR(VLOOKUP(A91,'2015'!$C$3:$U$23,12,FALSE),0)+IFERROR(VLOOKUP(A91,'2014'!$C$3:$U$15,12,FALSE),0)+IFERROR(VLOOKUP(A91,'2013'!$C$3:$U$19,12,FALSE),0)+IFERROR(VLOOKUP(A91,'2012'!$C$3:$U$18,12,FALSE),0)+IFERROR(VLOOKUP(A91,'2011'!$C$3:$U$16,12,FALSE),0)+IFERROR(VLOOKUP(A91,'2010'!$C$3:$U$19,12,FALSE),0)+IFERROR(VLOOKUP(A91,'2009'!$C$3:$U$23,12,FALSE),0)</f>
        <v>0</v>
      </c>
      <c r="M91" s="56">
        <f>+IFERROR(VLOOKUP(A91,'2017'!$C$3:$U$28,13,FALSE),0)+IFERROR(VLOOKUP(A91,'2016'!$C$3:$U$25,13,FALSE),0)+IFERROR(VLOOKUP(A91,'2015'!$C$3:$U$23,13,FALSE),0)+IFERROR(VLOOKUP(A91,'2014'!$C$3:$U$15,13,FALSE),0)+IFERROR(VLOOKUP(A91,'2013'!$C$3:$U$19,13,FALSE),0)+IFERROR(VLOOKUP(A91,'2012'!$C$3:$U$18,13,FALSE),0)+IFERROR(VLOOKUP(A91,'2011'!$C$3:$U$16,13,FALSE),0)+IFERROR(VLOOKUP(A91,'2010'!$C$3:$U$19,13,FALSE),0)+IFERROR(VLOOKUP(A91,'2009'!$C$3:$U$23,13,FALSE),0)</f>
        <v>0</v>
      </c>
      <c r="N91" s="40" t="str">
        <f t="shared" si="7"/>
        <v>N/A</v>
      </c>
      <c r="O91" s="56">
        <f>+IFERROR(VLOOKUP(A91,'2017'!$C$3:$U$28,15,FALSE),0)+IFERROR(VLOOKUP(A91,'2016'!$C$3:$U$25,15,FALSE),0)+IFERROR(VLOOKUP(A91,'2015'!$C$3:$U$23,15,FALSE),0)+IFERROR(VLOOKUP(A91,'2014'!$C$3:$U$15,15,FALSE),0)+IFERROR(VLOOKUP(A91,'2013'!$C$3:$U$19,15,FALSE),0)+IFERROR(VLOOKUP(A91,'2012'!$C$3:$U$18,15,FALSE),0)+IFERROR(VLOOKUP(A91,'2011'!$C$3:$U$16,15,FALSE),0)+IFERROR(VLOOKUP(A91,'2010'!$C$3:$U$19,15,FALSE),0)+IFERROR(VLOOKUP(A91,'2009'!$C$3:$U$23,15,FALSE),0)</f>
        <v>0</v>
      </c>
      <c r="P91" s="41" t="str">
        <f t="shared" si="4"/>
        <v>N/A</v>
      </c>
      <c r="Q91" s="41" t="str">
        <f t="shared" si="5"/>
        <v>N/A</v>
      </c>
      <c r="R91" s="41" t="str">
        <f t="shared" si="6"/>
        <v>N/A</v>
      </c>
    </row>
    <row r="92" spans="1:18" x14ac:dyDescent="0.25">
      <c r="A92" s="11" t="s">
        <v>299</v>
      </c>
      <c r="B92" s="56">
        <f>+IFERROR(VLOOKUP(A92,'2017'!$C$3:$U$28,2,FALSE),0)+IFERROR(VLOOKUP(A92,'2016'!$C$3:$U$25,2,FALSE),0)+IFERROR(VLOOKUP(A92,'2015'!$C$3:$U$23,2,FALSE),0)+IFERROR(VLOOKUP(A92,'2014'!$C$3:$U$15,2,FALSE),0)+IFERROR(VLOOKUP(A92,'2013'!$C$3:$U$19,2,FALSE),0)+IFERROR(VLOOKUP(A92,'2012'!$C$3:$U$18,2,FALSE),0)+IFERROR(VLOOKUP(A92,'2011'!$C$3:$U$16,2,FALSE),0)+IFERROR(VLOOKUP(A92,'2010'!$C$3:$U$19,2,FALSE),0)+IFERROR(VLOOKUP(A92,'2009'!$C$3:$U$23,2,FALSE),0)</f>
        <v>1</v>
      </c>
      <c r="C92" s="56">
        <f>+IFERROR(VLOOKUP(A92,'2017'!$C$3:$U$28,3,FALSE),0)+IFERROR(VLOOKUP(A92,'2016'!$C$3:$U$25,3,FALSE),0)+IFERROR(VLOOKUP(A92,'2015'!$C$3:$U$23,3,FALSE),0)+IFERROR(VLOOKUP(A92,'2014'!$C$3:$U$15,3,FALSE),0)+IFERROR(VLOOKUP(A92,'2013'!$C$3:$U$19,3,FALSE),0)+IFERROR(VLOOKUP(A92,'2012'!$C$3:$U$18,3,FALSE),0)+IFERROR(VLOOKUP(A92,'2011'!$C$3:$U$16,3,FALSE),0)+IFERROR(VLOOKUP(A92,'2010'!$C$3:$U$19,3,FALSE),0)+IFERROR(VLOOKUP(A92,'2009'!$C$3:$U$23,3,FALSE),0)</f>
        <v>1</v>
      </c>
      <c r="D92" s="56">
        <f>+IFERROR(VLOOKUP(A92,'2017'!$C$3:$U$28,4,FALSE),0)+IFERROR(VLOOKUP(A92,'2016'!$C$3:$U$25,4,FALSE),0)+IFERROR(VLOOKUP(A92,'2015'!$C$3:$U$23,4,FALSE),0)+IFERROR(VLOOKUP(A92,'2014'!$C$3:$U$15,4,FALSE),0)+IFERROR(VLOOKUP(A92,'2013'!$C$3:$U$19,4,FALSE),0)+IFERROR(VLOOKUP(A92,'2012'!$C$3:$U$18,4,FALSE),0)+IFERROR(VLOOKUP(A92,'2011'!$C$3:$U$16,4,FALSE),0)+IFERROR(VLOOKUP(A92,'2010'!$C$3:$U$19,4,FALSE),0)+IFERROR(VLOOKUP(A92,'2009'!$C$3:$U$23,4,FALSE),0)</f>
        <v>0</v>
      </c>
      <c r="E92" s="56">
        <f>+IFERROR(VLOOKUP(A92,'2017'!$C$3:$U$28,5,FALSE),0)+IFERROR(VLOOKUP(A92,'2016'!$C$3:$U$25,5,FALSE),0)+IFERROR(VLOOKUP(A92,'2015'!$C$3:$U$23,5,FALSE),0)+IFERROR(VLOOKUP(A92,'2014'!$C$3:$U$15,5,FALSE),0)+IFERROR(VLOOKUP(A92,'2013'!$C$3:$U$19,5,FALSE),0)+IFERROR(VLOOKUP(A92,'2012'!$C$3:$U$18,5,FALSE),0)+IFERROR(VLOOKUP(A92,'2011'!$C$3:$U$16,5,FALSE),0)+IFERROR(VLOOKUP(A92,'2010'!$C$3:$U$19,5,FALSE),0)+IFERROR(VLOOKUP(A92,'2009'!$C$3:$U$23,5,FALSE),0)</f>
        <v>0</v>
      </c>
      <c r="F92" s="56">
        <f>+IFERROR(VLOOKUP(A92,'2017'!$C$3:$U$28,6,FALSE),0)+IFERROR(VLOOKUP(A92,'2016'!$C$3:$U$25,6,FALSE),0)+IFERROR(VLOOKUP(A92,'2015'!$C$3:$U$23,6,FALSE),0)+IFERROR(VLOOKUP(A92,'2014'!$C$3:$U$15,6,FALSE),0)+IFERROR(VLOOKUP(A92,'2013'!$C$3:$U$19,6,FALSE),0)+IFERROR(VLOOKUP(A92,'2012'!$C$3:$U$18,6,FALSE),0)+IFERROR(VLOOKUP(A92,'2011'!$C$3:$U$16,6,FALSE),0)+IFERROR(VLOOKUP(A92,'2010'!$C$3:$U$19,6,FALSE),0)+IFERROR(VLOOKUP(A92,'2009'!$C$3:$U$23,6,FALSE),0)</f>
        <v>0</v>
      </c>
      <c r="G92" s="56">
        <f>+IFERROR(VLOOKUP(A92,'2017'!$C$3:$U$28,7,FALSE),0)+IFERROR(VLOOKUP(A92,'2016'!$C$3:$U$25,7,FALSE),0)+IFERROR(VLOOKUP(A92,'2015'!$C$3:$U$23,7,FALSE),0)+IFERROR(VLOOKUP(A92,'2014'!$C$3:$U$15,7,FALSE),0)+IFERROR(VLOOKUP(A92,'2013'!$C$3:$U$19,7,FALSE),0)+IFERROR(VLOOKUP(A92,'2012'!$C$3:$U$18,7,FALSE),0)+IFERROR(VLOOKUP(A92,'2011'!$C$3:$U$16,7,FALSE),0)+IFERROR(VLOOKUP(A92,'2010'!$C$3:$U$19,7,FALSE),0)+IFERROR(VLOOKUP(A92,'2009'!$C$3:$U$23,7,FALSE),0)</f>
        <v>0</v>
      </c>
      <c r="H92" s="56">
        <f>+IFERROR(VLOOKUP(A92,'2017'!$C$3:$U$28,8,FALSE),0)+IFERROR(VLOOKUP(A92,'2016'!$C$3:$U$25,8,FALSE),0)+IFERROR(VLOOKUP(A92,'2015'!$C$3:$U$23,8,FALSE),0)+IFERROR(VLOOKUP(A92,'2014'!$C$3:$U$15,8,FALSE),0)+IFERROR(VLOOKUP(A92,'2013'!$C$3:$U$19,8,FALSE),0)+IFERROR(VLOOKUP(A92,'2012'!$C$3:$U$18,8,FALSE),0)+IFERROR(VLOOKUP(A92,'2011'!$C$3:$U$16,8,FALSE),0)+IFERROR(VLOOKUP(A92,'2010'!$C$3:$U$19,8,FALSE),0)+IFERROR(VLOOKUP(A92,'2009'!$C$3:$U$23,8,FALSE),0)</f>
        <v>0</v>
      </c>
      <c r="I92" s="56">
        <f>+IFERROR(VLOOKUP(A92,'2017'!$C$3:$U$28,9,FALSE),0)+IFERROR(VLOOKUP(A92,'2016'!$C$3:$U$25,9,FALSE),0)+IFERROR(VLOOKUP(A92,'2015'!$C$3:$U$23,9,FALSE),0)+IFERROR(VLOOKUP(A92,'2014'!$C$3:$U$15,9,FALSE),0)+IFERROR(VLOOKUP(A92,'2013'!$C$3:$U$19,9,FALSE),0)+IFERROR(VLOOKUP(A92,'2012'!$C$3:$U$18,9,FALSE),0)+IFERROR(VLOOKUP(A92,'2011'!$C$3:$U$16,9,FALSE),0)+IFERROR(VLOOKUP(A92,'2010'!$C$3:$U$19,9,FALSE),0)+IFERROR(VLOOKUP(A92,'2009'!$C$3:$U$23,9,FALSE),0)</f>
        <v>0</v>
      </c>
      <c r="J92" s="56">
        <f>+IFERROR(VLOOKUP(A92,'2017'!$C$3:$U$28,10,FALSE),0)+IFERROR(VLOOKUP(A92,'2016'!$C$3:$U$25,10,FALSE),0)+IFERROR(VLOOKUP(A92,'2015'!$C$3:$U$23,10,FALSE),0)+IFERROR(VLOOKUP(A92,'2014'!$C$3:$U$15,10,FALSE),0)+IFERROR(VLOOKUP(A92,'2013'!$C$3:$U$19,10,FALSE),0)+IFERROR(VLOOKUP(A92,'2012'!$C$3:$U$18,10,FALSE),0)+IFERROR(VLOOKUP(A92,'2011'!$C$3:$U$16,10,FALSE),0)+IFERROR(VLOOKUP(A92,'2010'!$C$3:$U$19,10,FALSE),0)+IFERROR(VLOOKUP(A92,'2009'!$C$3:$U$23,10,FALSE),0)</f>
        <v>0</v>
      </c>
      <c r="K92" s="56">
        <f>+IFERROR(VLOOKUP(A92,'2017'!$C$3:$U$28,11,FALSE),0)+IFERROR(VLOOKUP(A92,'2016'!$C$3:$U$25,11,FALSE),0)+IFERROR(VLOOKUP(A92,'2015'!$C$3:$U$23,11,FALSE),0)+IFERROR(VLOOKUP(A92,'2014'!$C$3:$U$15,11,FALSE),0)+IFERROR(VLOOKUP(A92,'2013'!$C$3:$U$19,11,FALSE),0)+IFERROR(VLOOKUP(A92,'2012'!$C$3:$U$18,11,FALSE),0)+IFERROR(VLOOKUP(A92,'2011'!$C$3:$U$16,11,FALSE),0)+IFERROR(VLOOKUP(A92,'2010'!$C$3:$U$19,11,FALSE),0)+IFERROR(VLOOKUP(A92,'2009'!$C$3:$U$23,11,FALSE),0)</f>
        <v>0</v>
      </c>
      <c r="L92" s="56">
        <f>+IFERROR(VLOOKUP(A92,'2017'!$C$3:$U$28,12,FALSE),0)+IFERROR(VLOOKUP(A92,'2016'!$C$3:$U$25,12,FALSE),0)+IFERROR(VLOOKUP(A92,'2015'!$C$3:$U$23,12,FALSE),0)+IFERROR(VLOOKUP(A92,'2014'!$C$3:$U$15,12,FALSE),0)+IFERROR(VLOOKUP(A92,'2013'!$C$3:$U$19,12,FALSE),0)+IFERROR(VLOOKUP(A92,'2012'!$C$3:$U$18,12,FALSE),0)+IFERROR(VLOOKUP(A92,'2011'!$C$3:$U$16,12,FALSE),0)+IFERROR(VLOOKUP(A92,'2010'!$C$3:$U$19,12,FALSE),0)+IFERROR(VLOOKUP(A92,'2009'!$C$3:$U$23,12,FALSE),0)</f>
        <v>0</v>
      </c>
      <c r="M92" s="56">
        <f>+IFERROR(VLOOKUP(A92,'2017'!$C$3:$U$28,13,FALSE),0)+IFERROR(VLOOKUP(A92,'2016'!$C$3:$U$25,13,FALSE),0)+IFERROR(VLOOKUP(A92,'2015'!$C$3:$U$23,13,FALSE),0)+IFERROR(VLOOKUP(A92,'2014'!$C$3:$U$15,13,FALSE),0)+IFERROR(VLOOKUP(A92,'2013'!$C$3:$U$19,13,FALSE),0)+IFERROR(VLOOKUP(A92,'2012'!$C$3:$U$18,13,FALSE),0)+IFERROR(VLOOKUP(A92,'2011'!$C$3:$U$16,13,FALSE),0)+IFERROR(VLOOKUP(A92,'2010'!$C$3:$U$19,13,FALSE),0)+IFERROR(VLOOKUP(A92,'2009'!$C$3:$U$23,13,FALSE),0)</f>
        <v>0</v>
      </c>
      <c r="N92" s="40" t="str">
        <f t="shared" si="7"/>
        <v>N/A</v>
      </c>
      <c r="O92" s="56">
        <f>+IFERROR(VLOOKUP(A92,'2017'!$C$3:$U$28,15,FALSE),0)+IFERROR(VLOOKUP(A92,'2016'!$C$3:$U$25,15,FALSE),0)+IFERROR(VLOOKUP(A92,'2015'!$C$3:$U$23,15,FALSE),0)+IFERROR(VLOOKUP(A92,'2014'!$C$3:$U$15,15,FALSE),0)+IFERROR(VLOOKUP(A92,'2013'!$C$3:$U$19,15,FALSE),0)+IFERROR(VLOOKUP(A92,'2012'!$C$3:$U$18,15,FALSE),0)+IFERROR(VLOOKUP(A92,'2011'!$C$3:$U$16,15,FALSE),0)+IFERROR(VLOOKUP(A92,'2010'!$C$3:$U$19,15,FALSE),0)+IFERROR(VLOOKUP(A92,'2009'!$C$3:$U$23,15,FALSE),0)</f>
        <v>0</v>
      </c>
      <c r="P92" s="41">
        <f t="shared" si="4"/>
        <v>0</v>
      </c>
      <c r="Q92" s="41">
        <f t="shared" si="5"/>
        <v>0</v>
      </c>
      <c r="R92" s="41">
        <f t="shared" si="6"/>
        <v>0</v>
      </c>
    </row>
    <row r="93" spans="1:18" x14ac:dyDescent="0.25">
      <c r="A93" s="11" t="s">
        <v>237</v>
      </c>
      <c r="B93" s="56">
        <f>+IFERROR(VLOOKUP(A93,'2017'!$C$3:$U$28,2,FALSE),0)+IFERROR(VLOOKUP(A93,'2016'!$C$3:$U$25,2,FALSE),0)+IFERROR(VLOOKUP(A93,'2015'!$C$3:$U$23,2,FALSE),0)+IFERROR(VLOOKUP(A93,'2014'!$C$3:$U$15,2,FALSE),0)+IFERROR(VLOOKUP(A93,'2013'!$C$3:$U$19,2,FALSE),0)+IFERROR(VLOOKUP(A93,'2012'!$C$3:$U$18,2,FALSE),0)+IFERROR(VLOOKUP(A93,'2011'!$C$3:$U$16,2,FALSE),0)+IFERROR(VLOOKUP(A93,'2010'!$C$3:$U$19,2,FALSE),0)+IFERROR(VLOOKUP(A93,'2009'!$C$3:$U$23,2,FALSE),0)</f>
        <v>1</v>
      </c>
      <c r="C93" s="56">
        <f>+IFERROR(VLOOKUP(A93,'2017'!$C$3:$U$28,3,FALSE),0)+IFERROR(VLOOKUP(A93,'2016'!$C$3:$U$25,3,FALSE),0)+IFERROR(VLOOKUP(A93,'2015'!$C$3:$U$23,3,FALSE),0)+IFERROR(VLOOKUP(A93,'2014'!$C$3:$U$15,3,FALSE),0)+IFERROR(VLOOKUP(A93,'2013'!$C$3:$U$19,3,FALSE),0)+IFERROR(VLOOKUP(A93,'2012'!$C$3:$U$18,3,FALSE),0)+IFERROR(VLOOKUP(A93,'2011'!$C$3:$U$16,3,FALSE),0)+IFERROR(VLOOKUP(A93,'2010'!$C$3:$U$19,3,FALSE),0)+IFERROR(VLOOKUP(A93,'2009'!$C$3:$U$23,3,FALSE),0)</f>
        <v>0</v>
      </c>
      <c r="D93" s="56">
        <f>+IFERROR(VLOOKUP(A93,'2017'!$C$3:$U$28,4,FALSE),0)+IFERROR(VLOOKUP(A93,'2016'!$C$3:$U$25,4,FALSE),0)+IFERROR(VLOOKUP(A93,'2015'!$C$3:$U$23,4,FALSE),0)+IFERROR(VLOOKUP(A93,'2014'!$C$3:$U$15,4,FALSE),0)+IFERROR(VLOOKUP(A93,'2013'!$C$3:$U$19,4,FALSE),0)+IFERROR(VLOOKUP(A93,'2012'!$C$3:$U$18,4,FALSE),0)+IFERROR(VLOOKUP(A93,'2011'!$C$3:$U$16,4,FALSE),0)+IFERROR(VLOOKUP(A93,'2010'!$C$3:$U$19,4,FALSE),0)+IFERROR(VLOOKUP(A93,'2009'!$C$3:$U$23,4,FALSE),0)</f>
        <v>0</v>
      </c>
      <c r="E93" s="56">
        <f>+IFERROR(VLOOKUP(A93,'2017'!$C$3:$U$28,5,FALSE),0)+IFERROR(VLOOKUP(A93,'2016'!$C$3:$U$25,5,FALSE),0)+IFERROR(VLOOKUP(A93,'2015'!$C$3:$U$23,5,FALSE),0)+IFERROR(VLOOKUP(A93,'2014'!$C$3:$U$15,5,FALSE),0)+IFERROR(VLOOKUP(A93,'2013'!$C$3:$U$19,5,FALSE),0)+IFERROR(VLOOKUP(A93,'2012'!$C$3:$U$18,5,FALSE),0)+IFERROR(VLOOKUP(A93,'2011'!$C$3:$U$16,5,FALSE),0)+IFERROR(VLOOKUP(A93,'2010'!$C$3:$U$19,5,FALSE),0)+IFERROR(VLOOKUP(A93,'2009'!$C$3:$U$23,5,FALSE),0)</f>
        <v>0</v>
      </c>
      <c r="F93" s="56">
        <f>+IFERROR(VLOOKUP(A93,'2017'!$C$3:$U$28,6,FALSE),0)+IFERROR(VLOOKUP(A93,'2016'!$C$3:$U$25,6,FALSE),0)+IFERROR(VLOOKUP(A93,'2015'!$C$3:$U$23,6,FALSE),0)+IFERROR(VLOOKUP(A93,'2014'!$C$3:$U$15,6,FALSE),0)+IFERROR(VLOOKUP(A93,'2013'!$C$3:$U$19,6,FALSE),0)+IFERROR(VLOOKUP(A93,'2012'!$C$3:$U$18,6,FALSE),0)+IFERROR(VLOOKUP(A93,'2011'!$C$3:$U$16,6,FALSE),0)+IFERROR(VLOOKUP(A93,'2010'!$C$3:$U$19,6,FALSE),0)+IFERROR(VLOOKUP(A93,'2009'!$C$3:$U$23,6,FALSE),0)</f>
        <v>0</v>
      </c>
      <c r="G93" s="56">
        <f>+IFERROR(VLOOKUP(A93,'2017'!$C$3:$U$28,7,FALSE),0)+IFERROR(VLOOKUP(A93,'2016'!$C$3:$U$25,7,FALSE),0)+IFERROR(VLOOKUP(A93,'2015'!$C$3:$U$23,7,FALSE),0)+IFERROR(VLOOKUP(A93,'2014'!$C$3:$U$15,7,FALSE),0)+IFERROR(VLOOKUP(A93,'2013'!$C$3:$U$19,7,FALSE),0)+IFERROR(VLOOKUP(A93,'2012'!$C$3:$U$18,7,FALSE),0)+IFERROR(VLOOKUP(A93,'2011'!$C$3:$U$16,7,FALSE),0)+IFERROR(VLOOKUP(A93,'2010'!$C$3:$U$19,7,FALSE),0)+IFERROR(VLOOKUP(A93,'2009'!$C$3:$U$23,7,FALSE),0)</f>
        <v>0</v>
      </c>
      <c r="H93" s="56">
        <f>+IFERROR(VLOOKUP(A93,'2017'!$C$3:$U$28,8,FALSE),0)+IFERROR(VLOOKUP(A93,'2016'!$C$3:$U$25,8,FALSE),0)+IFERROR(VLOOKUP(A93,'2015'!$C$3:$U$23,8,FALSE),0)+IFERROR(VLOOKUP(A93,'2014'!$C$3:$U$15,8,FALSE),0)+IFERROR(VLOOKUP(A93,'2013'!$C$3:$U$19,8,FALSE),0)+IFERROR(VLOOKUP(A93,'2012'!$C$3:$U$18,8,FALSE),0)+IFERROR(VLOOKUP(A93,'2011'!$C$3:$U$16,8,FALSE),0)+IFERROR(VLOOKUP(A93,'2010'!$C$3:$U$19,8,FALSE),0)+IFERROR(VLOOKUP(A93,'2009'!$C$3:$U$23,8,FALSE),0)</f>
        <v>0</v>
      </c>
      <c r="I93" s="56">
        <f>+IFERROR(VLOOKUP(A93,'2017'!$C$3:$U$28,9,FALSE),0)+IFERROR(VLOOKUP(A93,'2016'!$C$3:$U$25,9,FALSE),0)+IFERROR(VLOOKUP(A93,'2015'!$C$3:$U$23,9,FALSE),0)+IFERROR(VLOOKUP(A93,'2014'!$C$3:$U$15,9,FALSE),0)+IFERROR(VLOOKUP(A93,'2013'!$C$3:$U$19,9,FALSE),0)+IFERROR(VLOOKUP(A93,'2012'!$C$3:$U$18,9,FALSE),0)+IFERROR(VLOOKUP(A93,'2011'!$C$3:$U$16,9,FALSE),0)+IFERROR(VLOOKUP(A93,'2010'!$C$3:$U$19,9,FALSE),0)+IFERROR(VLOOKUP(A93,'2009'!$C$3:$U$23,9,FALSE),0)</f>
        <v>0</v>
      </c>
      <c r="J93" s="56">
        <f>+IFERROR(VLOOKUP(A93,'2017'!$C$3:$U$28,10,FALSE),0)+IFERROR(VLOOKUP(A93,'2016'!$C$3:$U$25,10,FALSE),0)+IFERROR(VLOOKUP(A93,'2015'!$C$3:$U$23,10,FALSE),0)+IFERROR(VLOOKUP(A93,'2014'!$C$3:$U$15,10,FALSE),0)+IFERROR(VLOOKUP(A93,'2013'!$C$3:$U$19,10,FALSE),0)+IFERROR(VLOOKUP(A93,'2012'!$C$3:$U$18,10,FALSE),0)+IFERROR(VLOOKUP(A93,'2011'!$C$3:$U$16,10,FALSE),0)+IFERROR(VLOOKUP(A93,'2010'!$C$3:$U$19,10,FALSE),0)+IFERROR(VLOOKUP(A93,'2009'!$C$3:$U$23,10,FALSE),0)</f>
        <v>0</v>
      </c>
      <c r="K93" s="56">
        <f>+IFERROR(VLOOKUP(A93,'2017'!$C$3:$U$28,11,FALSE),0)+IFERROR(VLOOKUP(A93,'2016'!$C$3:$U$25,11,FALSE),0)+IFERROR(VLOOKUP(A93,'2015'!$C$3:$U$23,11,FALSE),0)+IFERROR(VLOOKUP(A93,'2014'!$C$3:$U$15,11,FALSE),0)+IFERROR(VLOOKUP(A93,'2013'!$C$3:$U$19,11,FALSE),0)+IFERROR(VLOOKUP(A93,'2012'!$C$3:$U$18,11,FALSE),0)+IFERROR(VLOOKUP(A93,'2011'!$C$3:$U$16,11,FALSE),0)+IFERROR(VLOOKUP(A93,'2010'!$C$3:$U$19,11,FALSE),0)+IFERROR(VLOOKUP(A93,'2009'!$C$3:$U$23,11,FALSE),0)</f>
        <v>0</v>
      </c>
      <c r="L93" s="56">
        <f>+IFERROR(VLOOKUP(A93,'2017'!$C$3:$U$28,12,FALSE),0)+IFERROR(VLOOKUP(A93,'2016'!$C$3:$U$25,12,FALSE),0)+IFERROR(VLOOKUP(A93,'2015'!$C$3:$U$23,12,FALSE),0)+IFERROR(VLOOKUP(A93,'2014'!$C$3:$U$15,12,FALSE),0)+IFERROR(VLOOKUP(A93,'2013'!$C$3:$U$19,12,FALSE),0)+IFERROR(VLOOKUP(A93,'2012'!$C$3:$U$18,12,FALSE),0)+IFERROR(VLOOKUP(A93,'2011'!$C$3:$U$16,12,FALSE),0)+IFERROR(VLOOKUP(A93,'2010'!$C$3:$U$19,12,FALSE),0)+IFERROR(VLOOKUP(A93,'2009'!$C$3:$U$23,12,FALSE),0)</f>
        <v>0</v>
      </c>
      <c r="M93" s="56">
        <f>+IFERROR(VLOOKUP(A93,'2017'!$C$3:$U$28,13,FALSE),0)+IFERROR(VLOOKUP(A93,'2016'!$C$3:$U$25,13,FALSE),0)+IFERROR(VLOOKUP(A93,'2015'!$C$3:$U$23,13,FALSE),0)+IFERROR(VLOOKUP(A93,'2014'!$C$3:$U$15,13,FALSE),0)+IFERROR(VLOOKUP(A93,'2013'!$C$3:$U$19,13,FALSE),0)+IFERROR(VLOOKUP(A93,'2012'!$C$3:$U$18,13,FALSE),0)+IFERROR(VLOOKUP(A93,'2011'!$C$3:$U$16,13,FALSE),0)+IFERROR(VLOOKUP(A93,'2010'!$C$3:$U$19,13,FALSE),0)+IFERROR(VLOOKUP(A93,'2009'!$C$3:$U$23,13,FALSE),0)</f>
        <v>0</v>
      </c>
      <c r="N93" s="40" t="str">
        <f t="shared" si="7"/>
        <v>N/A</v>
      </c>
      <c r="O93" s="56">
        <f>+IFERROR(VLOOKUP(A93,'2017'!$C$3:$U$28,15,FALSE),0)+IFERROR(VLOOKUP(A93,'2016'!$C$3:$U$25,15,FALSE),0)+IFERROR(VLOOKUP(A93,'2015'!$C$3:$U$23,15,FALSE),0)+IFERROR(VLOOKUP(A93,'2014'!$C$3:$U$15,15,FALSE),0)+IFERROR(VLOOKUP(A93,'2013'!$C$3:$U$19,15,FALSE),0)+IFERROR(VLOOKUP(A93,'2012'!$C$3:$U$18,15,FALSE),0)+IFERROR(VLOOKUP(A93,'2011'!$C$3:$U$16,15,FALSE),0)+IFERROR(VLOOKUP(A93,'2010'!$C$3:$U$19,15,FALSE),0)+IFERROR(VLOOKUP(A93,'2009'!$C$3:$U$23,15,FALSE),0)</f>
        <v>0</v>
      </c>
      <c r="P93" s="41">
        <f t="shared" si="4"/>
        <v>0</v>
      </c>
      <c r="Q93" s="41">
        <f t="shared" si="5"/>
        <v>0</v>
      </c>
      <c r="R93" s="41">
        <f t="shared" si="6"/>
        <v>0</v>
      </c>
    </row>
    <row r="94" spans="1:18" x14ac:dyDescent="0.25">
      <c r="A94" s="11" t="s">
        <v>284</v>
      </c>
      <c r="B94" s="56">
        <f>+IFERROR(VLOOKUP(A94,'2017'!$C$3:$U$28,2,FALSE),0)+IFERROR(VLOOKUP(A94,'2016'!$C$3:$U$25,2,FALSE),0)+IFERROR(VLOOKUP(A94,'2015'!$C$3:$U$23,2,FALSE),0)+IFERROR(VLOOKUP(A94,'2014'!$C$3:$U$15,2,FALSE),0)+IFERROR(VLOOKUP(A94,'2013'!$C$3:$U$19,2,FALSE),0)+IFERROR(VLOOKUP(A94,'2012'!$C$3:$U$18,2,FALSE),0)+IFERROR(VLOOKUP(A94,'2011'!$C$3:$U$16,2,FALSE),0)+IFERROR(VLOOKUP(A94,'2010'!$C$3:$U$19,2,FALSE),0)+IFERROR(VLOOKUP(A94,'2009'!$C$3:$U$23,2,FALSE),0)</f>
        <v>76</v>
      </c>
      <c r="C94" s="56">
        <f>+IFERROR(VLOOKUP(A94,'2017'!$C$3:$U$28,3,FALSE),0)+IFERROR(VLOOKUP(A94,'2016'!$C$3:$U$25,3,FALSE),0)+IFERROR(VLOOKUP(A94,'2015'!$C$3:$U$23,3,FALSE),0)+IFERROR(VLOOKUP(A94,'2014'!$C$3:$U$15,3,FALSE),0)+IFERROR(VLOOKUP(A94,'2013'!$C$3:$U$19,3,FALSE),0)+IFERROR(VLOOKUP(A94,'2012'!$C$3:$U$18,3,FALSE),0)+IFERROR(VLOOKUP(A94,'2011'!$C$3:$U$16,3,FALSE),0)+IFERROR(VLOOKUP(A94,'2010'!$C$3:$U$19,3,FALSE),0)+IFERROR(VLOOKUP(A94,'2009'!$C$3:$U$23,3,FALSE),0)</f>
        <v>13</v>
      </c>
      <c r="D94" s="56">
        <f>+IFERROR(VLOOKUP(A94,'2017'!$C$3:$U$28,4,FALSE),0)+IFERROR(VLOOKUP(A94,'2016'!$C$3:$U$25,4,FALSE),0)+IFERROR(VLOOKUP(A94,'2015'!$C$3:$U$23,4,FALSE),0)+IFERROR(VLOOKUP(A94,'2014'!$C$3:$U$15,4,FALSE),0)+IFERROR(VLOOKUP(A94,'2013'!$C$3:$U$19,4,FALSE),0)+IFERROR(VLOOKUP(A94,'2012'!$C$3:$U$18,4,FALSE),0)+IFERROR(VLOOKUP(A94,'2011'!$C$3:$U$16,4,FALSE),0)+IFERROR(VLOOKUP(A94,'2010'!$C$3:$U$19,4,FALSE),0)+IFERROR(VLOOKUP(A94,'2009'!$C$3:$U$23,4,FALSE),0)</f>
        <v>12</v>
      </c>
      <c r="E94" s="56">
        <f>+IFERROR(VLOOKUP(A94,'2017'!$C$3:$U$28,5,FALSE),0)+IFERROR(VLOOKUP(A94,'2016'!$C$3:$U$25,5,FALSE),0)+IFERROR(VLOOKUP(A94,'2015'!$C$3:$U$23,5,FALSE),0)+IFERROR(VLOOKUP(A94,'2014'!$C$3:$U$15,5,FALSE),0)+IFERROR(VLOOKUP(A94,'2013'!$C$3:$U$19,5,FALSE),0)+IFERROR(VLOOKUP(A94,'2012'!$C$3:$U$18,5,FALSE),0)+IFERROR(VLOOKUP(A94,'2011'!$C$3:$U$16,5,FALSE),0)+IFERROR(VLOOKUP(A94,'2010'!$C$3:$U$19,5,FALSE),0)+IFERROR(VLOOKUP(A94,'2009'!$C$3:$U$23,5,FALSE),0)</f>
        <v>9</v>
      </c>
      <c r="F94" s="56">
        <f>+IFERROR(VLOOKUP(A94,'2017'!$C$3:$U$28,6,FALSE),0)+IFERROR(VLOOKUP(A94,'2016'!$C$3:$U$25,6,FALSE),0)+IFERROR(VLOOKUP(A94,'2015'!$C$3:$U$23,6,FALSE),0)+IFERROR(VLOOKUP(A94,'2014'!$C$3:$U$15,6,FALSE),0)+IFERROR(VLOOKUP(A94,'2013'!$C$3:$U$19,6,FALSE),0)+IFERROR(VLOOKUP(A94,'2012'!$C$3:$U$18,6,FALSE),0)+IFERROR(VLOOKUP(A94,'2011'!$C$3:$U$16,6,FALSE),0)+IFERROR(VLOOKUP(A94,'2010'!$C$3:$U$19,6,FALSE),0)+IFERROR(VLOOKUP(A94,'2009'!$C$3:$U$23,6,FALSE),0)</f>
        <v>3</v>
      </c>
      <c r="G94" s="56">
        <f>+IFERROR(VLOOKUP(A94,'2017'!$C$3:$U$28,7,FALSE),0)+IFERROR(VLOOKUP(A94,'2016'!$C$3:$U$25,7,FALSE),0)+IFERROR(VLOOKUP(A94,'2015'!$C$3:$U$23,7,FALSE),0)+IFERROR(VLOOKUP(A94,'2014'!$C$3:$U$15,7,FALSE),0)+IFERROR(VLOOKUP(A94,'2013'!$C$3:$U$19,7,FALSE),0)+IFERROR(VLOOKUP(A94,'2012'!$C$3:$U$18,7,FALSE),0)+IFERROR(VLOOKUP(A94,'2011'!$C$3:$U$16,7,FALSE),0)+IFERROR(VLOOKUP(A94,'2010'!$C$3:$U$19,7,FALSE),0)+IFERROR(VLOOKUP(A94,'2009'!$C$3:$U$23,7,FALSE),0)</f>
        <v>0</v>
      </c>
      <c r="H94" s="56">
        <f>+IFERROR(VLOOKUP(A94,'2017'!$C$3:$U$28,8,FALSE),0)+IFERROR(VLOOKUP(A94,'2016'!$C$3:$U$25,8,FALSE),0)+IFERROR(VLOOKUP(A94,'2015'!$C$3:$U$23,8,FALSE),0)+IFERROR(VLOOKUP(A94,'2014'!$C$3:$U$15,8,FALSE),0)+IFERROR(VLOOKUP(A94,'2013'!$C$3:$U$19,8,FALSE),0)+IFERROR(VLOOKUP(A94,'2012'!$C$3:$U$18,8,FALSE),0)+IFERROR(VLOOKUP(A94,'2011'!$C$3:$U$16,8,FALSE),0)+IFERROR(VLOOKUP(A94,'2010'!$C$3:$U$19,8,FALSE),0)+IFERROR(VLOOKUP(A94,'2009'!$C$3:$U$23,8,FALSE),0)</f>
        <v>0</v>
      </c>
      <c r="I94" s="56">
        <f>+IFERROR(VLOOKUP(A94,'2017'!$C$3:$U$28,9,FALSE),0)+IFERROR(VLOOKUP(A94,'2016'!$C$3:$U$25,9,FALSE),0)+IFERROR(VLOOKUP(A94,'2015'!$C$3:$U$23,9,FALSE),0)+IFERROR(VLOOKUP(A94,'2014'!$C$3:$U$15,9,FALSE),0)+IFERROR(VLOOKUP(A94,'2013'!$C$3:$U$19,9,FALSE),0)+IFERROR(VLOOKUP(A94,'2012'!$C$3:$U$18,9,FALSE),0)+IFERROR(VLOOKUP(A94,'2011'!$C$3:$U$16,9,FALSE),0)+IFERROR(VLOOKUP(A94,'2010'!$C$3:$U$19,9,FALSE),0)+IFERROR(VLOOKUP(A94,'2009'!$C$3:$U$23,9,FALSE),0)</f>
        <v>9</v>
      </c>
      <c r="J94" s="56">
        <f>+IFERROR(VLOOKUP(A94,'2017'!$C$3:$U$28,10,FALSE),0)+IFERROR(VLOOKUP(A94,'2016'!$C$3:$U$25,10,FALSE),0)+IFERROR(VLOOKUP(A94,'2015'!$C$3:$U$23,10,FALSE),0)+IFERROR(VLOOKUP(A94,'2014'!$C$3:$U$15,10,FALSE),0)+IFERROR(VLOOKUP(A94,'2013'!$C$3:$U$19,10,FALSE),0)+IFERROR(VLOOKUP(A94,'2012'!$C$3:$U$18,10,FALSE),0)+IFERROR(VLOOKUP(A94,'2011'!$C$3:$U$16,10,FALSE),0)+IFERROR(VLOOKUP(A94,'2010'!$C$3:$U$19,10,FALSE),0)+IFERROR(VLOOKUP(A94,'2009'!$C$3:$U$23,10,FALSE),0)</f>
        <v>2</v>
      </c>
      <c r="K94" s="56">
        <f>+IFERROR(VLOOKUP(A94,'2017'!$C$3:$U$28,11,FALSE),0)+IFERROR(VLOOKUP(A94,'2016'!$C$3:$U$25,11,FALSE),0)+IFERROR(VLOOKUP(A94,'2015'!$C$3:$U$23,11,FALSE),0)+IFERROR(VLOOKUP(A94,'2014'!$C$3:$U$15,11,FALSE),0)+IFERROR(VLOOKUP(A94,'2013'!$C$3:$U$19,11,FALSE),0)+IFERROR(VLOOKUP(A94,'2012'!$C$3:$U$18,11,FALSE),0)+IFERROR(VLOOKUP(A94,'2011'!$C$3:$U$16,11,FALSE),0)+IFERROR(VLOOKUP(A94,'2010'!$C$3:$U$19,11,FALSE),0)+IFERROR(VLOOKUP(A94,'2009'!$C$3:$U$23,11,FALSE),0)</f>
        <v>11</v>
      </c>
      <c r="L94" s="56">
        <f>+IFERROR(VLOOKUP(A94,'2017'!$C$3:$U$28,12,FALSE),0)+IFERROR(VLOOKUP(A94,'2016'!$C$3:$U$25,12,FALSE),0)+IFERROR(VLOOKUP(A94,'2015'!$C$3:$U$23,12,FALSE),0)+IFERROR(VLOOKUP(A94,'2014'!$C$3:$U$15,12,FALSE),0)+IFERROR(VLOOKUP(A94,'2013'!$C$3:$U$19,12,FALSE),0)+IFERROR(VLOOKUP(A94,'2012'!$C$3:$U$18,12,FALSE),0)+IFERROR(VLOOKUP(A94,'2011'!$C$3:$U$16,12,FALSE),0)+IFERROR(VLOOKUP(A94,'2010'!$C$3:$U$19,12,FALSE),0)+IFERROR(VLOOKUP(A94,'2009'!$C$3:$U$23,12,FALSE),0)</f>
        <v>26</v>
      </c>
      <c r="M94" s="56">
        <f>+IFERROR(VLOOKUP(A94,'2017'!$C$3:$U$28,13,FALSE),0)+IFERROR(VLOOKUP(A94,'2016'!$C$3:$U$25,13,FALSE),0)+IFERROR(VLOOKUP(A94,'2015'!$C$3:$U$23,13,FALSE),0)+IFERROR(VLOOKUP(A94,'2014'!$C$3:$U$15,13,FALSE),0)+IFERROR(VLOOKUP(A94,'2013'!$C$3:$U$19,13,FALSE),0)+IFERROR(VLOOKUP(A94,'2012'!$C$3:$U$18,13,FALSE),0)+IFERROR(VLOOKUP(A94,'2011'!$C$3:$U$16,13,FALSE),0)+IFERROR(VLOOKUP(A94,'2010'!$C$3:$U$19,13,FALSE),0)+IFERROR(VLOOKUP(A94,'2009'!$C$3:$U$23,13,FALSE),0)</f>
        <v>0</v>
      </c>
      <c r="N94" s="40" t="str">
        <f t="shared" si="7"/>
        <v>N/A</v>
      </c>
      <c r="O94" s="56">
        <f>+IFERROR(VLOOKUP(A94,'2017'!$C$3:$U$28,15,FALSE),0)+IFERROR(VLOOKUP(A94,'2016'!$C$3:$U$25,15,FALSE),0)+IFERROR(VLOOKUP(A94,'2015'!$C$3:$U$23,15,FALSE),0)+IFERROR(VLOOKUP(A94,'2014'!$C$3:$U$15,15,FALSE),0)+IFERROR(VLOOKUP(A94,'2013'!$C$3:$U$19,15,FALSE),0)+IFERROR(VLOOKUP(A94,'2012'!$C$3:$U$18,15,FALSE),0)+IFERROR(VLOOKUP(A94,'2011'!$C$3:$U$16,15,FALSE),0)+IFERROR(VLOOKUP(A94,'2010'!$C$3:$U$19,15,FALSE),0)+IFERROR(VLOOKUP(A94,'2009'!$C$3:$U$23,15,FALSE),0)</f>
        <v>0</v>
      </c>
      <c r="P94" s="41">
        <f t="shared" si="4"/>
        <v>0.17948717948717949</v>
      </c>
      <c r="Q94" s="41">
        <f t="shared" si="5"/>
        <v>0.35526315789473684</v>
      </c>
      <c r="R94" s="41">
        <f t="shared" si="6"/>
        <v>0.15789473684210525</v>
      </c>
    </row>
    <row r="95" spans="1:18" x14ac:dyDescent="0.25">
      <c r="A95" s="11" t="s">
        <v>236</v>
      </c>
      <c r="B95" s="56">
        <f>+IFERROR(VLOOKUP(A95,'2017'!$C$3:$U$28,2,FALSE),0)+IFERROR(VLOOKUP(A95,'2016'!$C$3:$U$25,2,FALSE),0)+IFERROR(VLOOKUP(A95,'2015'!$C$3:$U$23,2,FALSE),0)+IFERROR(VLOOKUP(A95,'2014'!$C$3:$U$15,2,FALSE),0)+IFERROR(VLOOKUP(A95,'2013'!$C$3:$U$19,2,FALSE),0)+IFERROR(VLOOKUP(A95,'2012'!$C$3:$U$18,2,FALSE),0)+IFERROR(VLOOKUP(A95,'2011'!$C$3:$U$16,2,FALSE),0)+IFERROR(VLOOKUP(A95,'2010'!$C$3:$U$19,2,FALSE),0)+IFERROR(VLOOKUP(A95,'2009'!$C$3:$U$23,2,FALSE),0)</f>
        <v>2</v>
      </c>
      <c r="C95" s="56">
        <f>+IFERROR(VLOOKUP(A95,'2017'!$C$3:$U$28,3,FALSE),0)+IFERROR(VLOOKUP(A95,'2016'!$C$3:$U$25,3,FALSE),0)+IFERROR(VLOOKUP(A95,'2015'!$C$3:$U$23,3,FALSE),0)+IFERROR(VLOOKUP(A95,'2014'!$C$3:$U$15,3,FALSE),0)+IFERROR(VLOOKUP(A95,'2013'!$C$3:$U$19,3,FALSE),0)+IFERROR(VLOOKUP(A95,'2012'!$C$3:$U$18,3,FALSE),0)+IFERROR(VLOOKUP(A95,'2011'!$C$3:$U$16,3,FALSE),0)+IFERROR(VLOOKUP(A95,'2010'!$C$3:$U$19,3,FALSE),0)+IFERROR(VLOOKUP(A95,'2009'!$C$3:$U$23,3,FALSE),0)</f>
        <v>0</v>
      </c>
      <c r="D95" s="56">
        <f>+IFERROR(VLOOKUP(A95,'2017'!$C$3:$U$28,4,FALSE),0)+IFERROR(VLOOKUP(A95,'2016'!$C$3:$U$25,4,FALSE),0)+IFERROR(VLOOKUP(A95,'2015'!$C$3:$U$23,4,FALSE),0)+IFERROR(VLOOKUP(A95,'2014'!$C$3:$U$15,4,FALSE),0)+IFERROR(VLOOKUP(A95,'2013'!$C$3:$U$19,4,FALSE),0)+IFERROR(VLOOKUP(A95,'2012'!$C$3:$U$18,4,FALSE),0)+IFERROR(VLOOKUP(A95,'2011'!$C$3:$U$16,4,FALSE),0)+IFERROR(VLOOKUP(A95,'2010'!$C$3:$U$19,4,FALSE),0)+IFERROR(VLOOKUP(A95,'2009'!$C$3:$U$23,4,FALSE),0)</f>
        <v>0</v>
      </c>
      <c r="E95" s="56">
        <f>+IFERROR(VLOOKUP(A95,'2017'!$C$3:$U$28,5,FALSE),0)+IFERROR(VLOOKUP(A95,'2016'!$C$3:$U$25,5,FALSE),0)+IFERROR(VLOOKUP(A95,'2015'!$C$3:$U$23,5,FALSE),0)+IFERROR(VLOOKUP(A95,'2014'!$C$3:$U$15,5,FALSE),0)+IFERROR(VLOOKUP(A95,'2013'!$C$3:$U$19,5,FALSE),0)+IFERROR(VLOOKUP(A95,'2012'!$C$3:$U$18,5,FALSE),0)+IFERROR(VLOOKUP(A95,'2011'!$C$3:$U$16,5,FALSE),0)+IFERROR(VLOOKUP(A95,'2010'!$C$3:$U$19,5,FALSE),0)+IFERROR(VLOOKUP(A95,'2009'!$C$3:$U$23,5,FALSE),0)</f>
        <v>0</v>
      </c>
      <c r="F95" s="56">
        <f>+IFERROR(VLOOKUP(A95,'2017'!$C$3:$U$28,6,FALSE),0)+IFERROR(VLOOKUP(A95,'2016'!$C$3:$U$25,6,FALSE),0)+IFERROR(VLOOKUP(A95,'2015'!$C$3:$U$23,6,FALSE),0)+IFERROR(VLOOKUP(A95,'2014'!$C$3:$U$15,6,FALSE),0)+IFERROR(VLOOKUP(A95,'2013'!$C$3:$U$19,6,FALSE),0)+IFERROR(VLOOKUP(A95,'2012'!$C$3:$U$18,6,FALSE),0)+IFERROR(VLOOKUP(A95,'2011'!$C$3:$U$16,6,FALSE),0)+IFERROR(VLOOKUP(A95,'2010'!$C$3:$U$19,6,FALSE),0)+IFERROR(VLOOKUP(A95,'2009'!$C$3:$U$23,6,FALSE),0)</f>
        <v>0</v>
      </c>
      <c r="G95" s="56">
        <f>+IFERROR(VLOOKUP(A95,'2017'!$C$3:$U$28,7,FALSE),0)+IFERROR(VLOOKUP(A95,'2016'!$C$3:$U$25,7,FALSE),0)+IFERROR(VLOOKUP(A95,'2015'!$C$3:$U$23,7,FALSE),0)+IFERROR(VLOOKUP(A95,'2014'!$C$3:$U$15,7,FALSE),0)+IFERROR(VLOOKUP(A95,'2013'!$C$3:$U$19,7,FALSE),0)+IFERROR(VLOOKUP(A95,'2012'!$C$3:$U$18,7,FALSE),0)+IFERROR(VLOOKUP(A95,'2011'!$C$3:$U$16,7,FALSE),0)+IFERROR(VLOOKUP(A95,'2010'!$C$3:$U$19,7,FALSE),0)+IFERROR(VLOOKUP(A95,'2009'!$C$3:$U$23,7,FALSE),0)</f>
        <v>0</v>
      </c>
      <c r="H95" s="56">
        <f>+IFERROR(VLOOKUP(A95,'2017'!$C$3:$U$28,8,FALSE),0)+IFERROR(VLOOKUP(A95,'2016'!$C$3:$U$25,8,FALSE),0)+IFERROR(VLOOKUP(A95,'2015'!$C$3:$U$23,8,FALSE),0)+IFERROR(VLOOKUP(A95,'2014'!$C$3:$U$15,8,FALSE),0)+IFERROR(VLOOKUP(A95,'2013'!$C$3:$U$19,8,FALSE),0)+IFERROR(VLOOKUP(A95,'2012'!$C$3:$U$18,8,FALSE),0)+IFERROR(VLOOKUP(A95,'2011'!$C$3:$U$16,8,FALSE),0)+IFERROR(VLOOKUP(A95,'2010'!$C$3:$U$19,8,FALSE),0)+IFERROR(VLOOKUP(A95,'2009'!$C$3:$U$23,8,FALSE),0)</f>
        <v>0</v>
      </c>
      <c r="I95" s="56">
        <f>+IFERROR(VLOOKUP(A95,'2017'!$C$3:$U$28,9,FALSE),0)+IFERROR(VLOOKUP(A95,'2016'!$C$3:$U$25,9,FALSE),0)+IFERROR(VLOOKUP(A95,'2015'!$C$3:$U$23,9,FALSE),0)+IFERROR(VLOOKUP(A95,'2014'!$C$3:$U$15,9,FALSE),0)+IFERROR(VLOOKUP(A95,'2013'!$C$3:$U$19,9,FALSE),0)+IFERROR(VLOOKUP(A95,'2012'!$C$3:$U$18,9,FALSE),0)+IFERROR(VLOOKUP(A95,'2011'!$C$3:$U$16,9,FALSE),0)+IFERROR(VLOOKUP(A95,'2010'!$C$3:$U$19,9,FALSE),0)+IFERROR(VLOOKUP(A95,'2009'!$C$3:$U$23,9,FALSE),0)</f>
        <v>0</v>
      </c>
      <c r="J95" s="56">
        <f>+IFERROR(VLOOKUP(A95,'2017'!$C$3:$U$28,10,FALSE),0)+IFERROR(VLOOKUP(A95,'2016'!$C$3:$U$25,10,FALSE),0)+IFERROR(VLOOKUP(A95,'2015'!$C$3:$U$23,10,FALSE),0)+IFERROR(VLOOKUP(A95,'2014'!$C$3:$U$15,10,FALSE),0)+IFERROR(VLOOKUP(A95,'2013'!$C$3:$U$19,10,FALSE),0)+IFERROR(VLOOKUP(A95,'2012'!$C$3:$U$18,10,FALSE),0)+IFERROR(VLOOKUP(A95,'2011'!$C$3:$U$16,10,FALSE),0)+IFERROR(VLOOKUP(A95,'2010'!$C$3:$U$19,10,FALSE),0)+IFERROR(VLOOKUP(A95,'2009'!$C$3:$U$23,10,FALSE),0)</f>
        <v>0</v>
      </c>
      <c r="K95" s="56">
        <f>+IFERROR(VLOOKUP(A95,'2017'!$C$3:$U$28,11,FALSE),0)+IFERROR(VLOOKUP(A95,'2016'!$C$3:$U$25,11,FALSE),0)+IFERROR(VLOOKUP(A95,'2015'!$C$3:$U$23,11,FALSE),0)+IFERROR(VLOOKUP(A95,'2014'!$C$3:$U$15,11,FALSE),0)+IFERROR(VLOOKUP(A95,'2013'!$C$3:$U$19,11,FALSE),0)+IFERROR(VLOOKUP(A95,'2012'!$C$3:$U$18,11,FALSE),0)+IFERROR(VLOOKUP(A95,'2011'!$C$3:$U$16,11,FALSE),0)+IFERROR(VLOOKUP(A95,'2010'!$C$3:$U$19,11,FALSE),0)+IFERROR(VLOOKUP(A95,'2009'!$C$3:$U$23,11,FALSE),0)</f>
        <v>0</v>
      </c>
      <c r="L95" s="56">
        <f>+IFERROR(VLOOKUP(A95,'2017'!$C$3:$U$28,12,FALSE),0)+IFERROR(VLOOKUP(A95,'2016'!$C$3:$U$25,12,FALSE),0)+IFERROR(VLOOKUP(A95,'2015'!$C$3:$U$23,12,FALSE),0)+IFERROR(VLOOKUP(A95,'2014'!$C$3:$U$15,12,FALSE),0)+IFERROR(VLOOKUP(A95,'2013'!$C$3:$U$19,12,FALSE),0)+IFERROR(VLOOKUP(A95,'2012'!$C$3:$U$18,12,FALSE),0)+IFERROR(VLOOKUP(A95,'2011'!$C$3:$U$16,12,FALSE),0)+IFERROR(VLOOKUP(A95,'2010'!$C$3:$U$19,12,FALSE),0)+IFERROR(VLOOKUP(A95,'2009'!$C$3:$U$23,12,FALSE),0)</f>
        <v>2</v>
      </c>
      <c r="M95" s="56">
        <f>+IFERROR(VLOOKUP(A95,'2017'!$C$3:$U$28,13,FALSE),0)+IFERROR(VLOOKUP(A95,'2016'!$C$3:$U$25,13,FALSE),0)+IFERROR(VLOOKUP(A95,'2015'!$C$3:$U$23,13,FALSE),0)+IFERROR(VLOOKUP(A95,'2014'!$C$3:$U$15,13,FALSE),0)+IFERROR(VLOOKUP(A95,'2013'!$C$3:$U$19,13,FALSE),0)+IFERROR(VLOOKUP(A95,'2012'!$C$3:$U$18,13,FALSE),0)+IFERROR(VLOOKUP(A95,'2011'!$C$3:$U$16,13,FALSE),0)+IFERROR(VLOOKUP(A95,'2010'!$C$3:$U$19,13,FALSE),0)+IFERROR(VLOOKUP(A95,'2009'!$C$3:$U$23,13,FALSE),0)</f>
        <v>0</v>
      </c>
      <c r="N95" s="40" t="str">
        <f t="shared" si="7"/>
        <v>N/A</v>
      </c>
      <c r="O95" s="56">
        <f>+IFERROR(VLOOKUP(A95,'2017'!$C$3:$U$28,15,FALSE),0)+IFERROR(VLOOKUP(A95,'2016'!$C$3:$U$25,15,FALSE),0)+IFERROR(VLOOKUP(A95,'2015'!$C$3:$U$23,15,FALSE),0)+IFERROR(VLOOKUP(A95,'2014'!$C$3:$U$15,15,FALSE),0)+IFERROR(VLOOKUP(A95,'2013'!$C$3:$U$19,15,FALSE),0)+IFERROR(VLOOKUP(A95,'2012'!$C$3:$U$18,15,FALSE),0)+IFERROR(VLOOKUP(A95,'2011'!$C$3:$U$16,15,FALSE),0)+IFERROR(VLOOKUP(A95,'2010'!$C$3:$U$19,15,FALSE),0)+IFERROR(VLOOKUP(A95,'2009'!$C$3:$U$23,15,FALSE),0)</f>
        <v>0</v>
      </c>
      <c r="P95" s="41">
        <f t="shared" si="4"/>
        <v>0</v>
      </c>
      <c r="Q95" s="41">
        <f t="shared" si="5"/>
        <v>0</v>
      </c>
      <c r="R95" s="41">
        <f t="shared" si="6"/>
        <v>0</v>
      </c>
    </row>
    <row r="96" spans="1:18" x14ac:dyDescent="0.25">
      <c r="A96" s="11" t="s">
        <v>301</v>
      </c>
      <c r="B96" s="56">
        <f>+IFERROR(VLOOKUP(A96,'2017'!$C$3:$U$28,2,FALSE),0)+IFERROR(VLOOKUP(A96,'2016'!$C$3:$U$25,2,FALSE),0)+IFERROR(VLOOKUP(A96,'2015'!$C$3:$U$23,2,FALSE),0)+IFERROR(VLOOKUP(A96,'2014'!$C$3:$U$15,2,FALSE),0)+IFERROR(VLOOKUP(A96,'2013'!$C$3:$U$19,2,FALSE),0)+IFERROR(VLOOKUP(A96,'2012'!$C$3:$U$18,2,FALSE),0)+IFERROR(VLOOKUP(A96,'2011'!$C$3:$U$16,2,FALSE),0)+IFERROR(VLOOKUP(A96,'2010'!$C$3:$U$19,2,FALSE),0)+IFERROR(VLOOKUP(A96,'2009'!$C$3:$U$23,2,FALSE),0)</f>
        <v>1</v>
      </c>
      <c r="C96" s="56">
        <f>+IFERROR(VLOOKUP(A96,'2017'!$C$3:$U$28,3,FALSE),0)+IFERROR(VLOOKUP(A96,'2016'!$C$3:$U$25,3,FALSE),0)+IFERROR(VLOOKUP(A96,'2015'!$C$3:$U$23,3,FALSE),0)+IFERROR(VLOOKUP(A96,'2014'!$C$3:$U$15,3,FALSE),0)+IFERROR(VLOOKUP(A96,'2013'!$C$3:$U$19,3,FALSE),0)+IFERROR(VLOOKUP(A96,'2012'!$C$3:$U$18,3,FALSE),0)+IFERROR(VLOOKUP(A96,'2011'!$C$3:$U$16,3,FALSE),0)+IFERROR(VLOOKUP(A96,'2010'!$C$3:$U$19,3,FALSE),0)+IFERROR(VLOOKUP(A96,'2009'!$C$3:$U$23,3,FALSE),0)</f>
        <v>3</v>
      </c>
      <c r="D96" s="56">
        <f>+IFERROR(VLOOKUP(A96,'2017'!$C$3:$U$28,4,FALSE),0)+IFERROR(VLOOKUP(A96,'2016'!$C$3:$U$25,4,FALSE),0)+IFERROR(VLOOKUP(A96,'2015'!$C$3:$U$23,4,FALSE),0)+IFERROR(VLOOKUP(A96,'2014'!$C$3:$U$15,4,FALSE),0)+IFERROR(VLOOKUP(A96,'2013'!$C$3:$U$19,4,FALSE),0)+IFERROR(VLOOKUP(A96,'2012'!$C$3:$U$18,4,FALSE),0)+IFERROR(VLOOKUP(A96,'2011'!$C$3:$U$16,4,FALSE),0)+IFERROR(VLOOKUP(A96,'2010'!$C$3:$U$19,4,FALSE),0)+IFERROR(VLOOKUP(A96,'2009'!$C$3:$U$23,4,FALSE),0)</f>
        <v>0</v>
      </c>
      <c r="E96" s="56">
        <f>+IFERROR(VLOOKUP(A96,'2017'!$C$3:$U$28,5,FALSE),0)+IFERROR(VLOOKUP(A96,'2016'!$C$3:$U$25,5,FALSE),0)+IFERROR(VLOOKUP(A96,'2015'!$C$3:$U$23,5,FALSE),0)+IFERROR(VLOOKUP(A96,'2014'!$C$3:$U$15,5,FALSE),0)+IFERROR(VLOOKUP(A96,'2013'!$C$3:$U$19,5,FALSE),0)+IFERROR(VLOOKUP(A96,'2012'!$C$3:$U$18,5,FALSE),0)+IFERROR(VLOOKUP(A96,'2011'!$C$3:$U$16,5,FALSE),0)+IFERROR(VLOOKUP(A96,'2010'!$C$3:$U$19,5,FALSE),0)+IFERROR(VLOOKUP(A96,'2009'!$C$3:$U$23,5,FALSE),0)</f>
        <v>0</v>
      </c>
      <c r="F96" s="56">
        <f>+IFERROR(VLOOKUP(A96,'2017'!$C$3:$U$28,6,FALSE),0)+IFERROR(VLOOKUP(A96,'2016'!$C$3:$U$25,6,FALSE),0)+IFERROR(VLOOKUP(A96,'2015'!$C$3:$U$23,6,FALSE),0)+IFERROR(VLOOKUP(A96,'2014'!$C$3:$U$15,6,FALSE),0)+IFERROR(VLOOKUP(A96,'2013'!$C$3:$U$19,6,FALSE),0)+IFERROR(VLOOKUP(A96,'2012'!$C$3:$U$18,6,FALSE),0)+IFERROR(VLOOKUP(A96,'2011'!$C$3:$U$16,6,FALSE),0)+IFERROR(VLOOKUP(A96,'2010'!$C$3:$U$19,6,FALSE),0)+IFERROR(VLOOKUP(A96,'2009'!$C$3:$U$23,6,FALSE),0)</f>
        <v>0</v>
      </c>
      <c r="G96" s="56">
        <f>+IFERROR(VLOOKUP(A96,'2017'!$C$3:$U$28,7,FALSE),0)+IFERROR(VLOOKUP(A96,'2016'!$C$3:$U$25,7,FALSE),0)+IFERROR(VLOOKUP(A96,'2015'!$C$3:$U$23,7,FALSE),0)+IFERROR(VLOOKUP(A96,'2014'!$C$3:$U$15,7,FALSE),0)+IFERROR(VLOOKUP(A96,'2013'!$C$3:$U$19,7,FALSE),0)+IFERROR(VLOOKUP(A96,'2012'!$C$3:$U$18,7,FALSE),0)+IFERROR(VLOOKUP(A96,'2011'!$C$3:$U$16,7,FALSE),0)+IFERROR(VLOOKUP(A96,'2010'!$C$3:$U$19,7,FALSE),0)+IFERROR(VLOOKUP(A96,'2009'!$C$3:$U$23,7,FALSE),0)</f>
        <v>0</v>
      </c>
      <c r="H96" s="56">
        <f>+IFERROR(VLOOKUP(A96,'2017'!$C$3:$U$28,8,FALSE),0)+IFERROR(VLOOKUP(A96,'2016'!$C$3:$U$25,8,FALSE),0)+IFERROR(VLOOKUP(A96,'2015'!$C$3:$U$23,8,FALSE),0)+IFERROR(VLOOKUP(A96,'2014'!$C$3:$U$15,8,FALSE),0)+IFERROR(VLOOKUP(A96,'2013'!$C$3:$U$19,8,FALSE),0)+IFERROR(VLOOKUP(A96,'2012'!$C$3:$U$18,8,FALSE),0)+IFERROR(VLOOKUP(A96,'2011'!$C$3:$U$16,8,FALSE),0)+IFERROR(VLOOKUP(A96,'2010'!$C$3:$U$19,8,FALSE),0)+IFERROR(VLOOKUP(A96,'2009'!$C$3:$U$23,8,FALSE),0)</f>
        <v>0</v>
      </c>
      <c r="I96" s="56">
        <f>+IFERROR(VLOOKUP(A96,'2017'!$C$3:$U$28,9,FALSE),0)+IFERROR(VLOOKUP(A96,'2016'!$C$3:$U$25,9,FALSE),0)+IFERROR(VLOOKUP(A96,'2015'!$C$3:$U$23,9,FALSE),0)+IFERROR(VLOOKUP(A96,'2014'!$C$3:$U$15,9,FALSE),0)+IFERROR(VLOOKUP(A96,'2013'!$C$3:$U$19,9,FALSE),0)+IFERROR(VLOOKUP(A96,'2012'!$C$3:$U$18,9,FALSE),0)+IFERROR(VLOOKUP(A96,'2011'!$C$3:$U$16,9,FALSE),0)+IFERROR(VLOOKUP(A96,'2010'!$C$3:$U$19,9,FALSE),0)+IFERROR(VLOOKUP(A96,'2009'!$C$3:$U$23,9,FALSE),0)</f>
        <v>0</v>
      </c>
      <c r="J96" s="56">
        <f>+IFERROR(VLOOKUP(A96,'2017'!$C$3:$U$28,10,FALSE),0)+IFERROR(VLOOKUP(A96,'2016'!$C$3:$U$25,10,FALSE),0)+IFERROR(VLOOKUP(A96,'2015'!$C$3:$U$23,10,FALSE),0)+IFERROR(VLOOKUP(A96,'2014'!$C$3:$U$15,10,FALSE),0)+IFERROR(VLOOKUP(A96,'2013'!$C$3:$U$19,10,FALSE),0)+IFERROR(VLOOKUP(A96,'2012'!$C$3:$U$18,10,FALSE),0)+IFERROR(VLOOKUP(A96,'2011'!$C$3:$U$16,10,FALSE),0)+IFERROR(VLOOKUP(A96,'2010'!$C$3:$U$19,10,FALSE),0)+IFERROR(VLOOKUP(A96,'2009'!$C$3:$U$23,10,FALSE),0)</f>
        <v>0</v>
      </c>
      <c r="K96" s="56">
        <f>+IFERROR(VLOOKUP(A96,'2017'!$C$3:$U$28,11,FALSE),0)+IFERROR(VLOOKUP(A96,'2016'!$C$3:$U$25,11,FALSE),0)+IFERROR(VLOOKUP(A96,'2015'!$C$3:$U$23,11,FALSE),0)+IFERROR(VLOOKUP(A96,'2014'!$C$3:$U$15,11,FALSE),0)+IFERROR(VLOOKUP(A96,'2013'!$C$3:$U$19,11,FALSE),0)+IFERROR(VLOOKUP(A96,'2012'!$C$3:$U$18,11,FALSE),0)+IFERROR(VLOOKUP(A96,'2011'!$C$3:$U$16,11,FALSE),0)+IFERROR(VLOOKUP(A96,'2010'!$C$3:$U$19,11,FALSE),0)+IFERROR(VLOOKUP(A96,'2009'!$C$3:$U$23,11,FALSE),0)</f>
        <v>1</v>
      </c>
      <c r="L96" s="56">
        <f>+IFERROR(VLOOKUP(A96,'2017'!$C$3:$U$28,12,FALSE),0)+IFERROR(VLOOKUP(A96,'2016'!$C$3:$U$25,12,FALSE),0)+IFERROR(VLOOKUP(A96,'2015'!$C$3:$U$23,12,FALSE),0)+IFERROR(VLOOKUP(A96,'2014'!$C$3:$U$15,12,FALSE),0)+IFERROR(VLOOKUP(A96,'2013'!$C$3:$U$19,12,FALSE),0)+IFERROR(VLOOKUP(A96,'2012'!$C$3:$U$18,12,FALSE),0)+IFERROR(VLOOKUP(A96,'2011'!$C$3:$U$16,12,FALSE),0)+IFERROR(VLOOKUP(A96,'2010'!$C$3:$U$19,12,FALSE),0)+IFERROR(VLOOKUP(A96,'2009'!$C$3:$U$23,12,FALSE),0)</f>
        <v>0</v>
      </c>
      <c r="M96" s="56">
        <f>+IFERROR(VLOOKUP(A96,'2017'!$C$3:$U$28,13,FALSE),0)+IFERROR(VLOOKUP(A96,'2016'!$C$3:$U$25,13,FALSE),0)+IFERROR(VLOOKUP(A96,'2015'!$C$3:$U$23,13,FALSE),0)+IFERROR(VLOOKUP(A96,'2014'!$C$3:$U$15,13,FALSE),0)+IFERROR(VLOOKUP(A96,'2013'!$C$3:$U$19,13,FALSE),0)+IFERROR(VLOOKUP(A96,'2012'!$C$3:$U$18,13,FALSE),0)+IFERROR(VLOOKUP(A96,'2011'!$C$3:$U$16,13,FALSE),0)+IFERROR(VLOOKUP(A96,'2010'!$C$3:$U$19,13,FALSE),0)+IFERROR(VLOOKUP(A96,'2009'!$C$3:$U$23,13,FALSE),0)</f>
        <v>0</v>
      </c>
      <c r="N96" s="40" t="str">
        <f t="shared" si="7"/>
        <v>N/A</v>
      </c>
      <c r="O96" s="56">
        <f>+IFERROR(VLOOKUP(A96,'2017'!$C$3:$U$28,15,FALSE),0)+IFERROR(VLOOKUP(A96,'2016'!$C$3:$U$25,15,FALSE),0)+IFERROR(VLOOKUP(A96,'2015'!$C$3:$U$23,15,FALSE),0)+IFERROR(VLOOKUP(A96,'2014'!$C$3:$U$15,15,FALSE),0)+IFERROR(VLOOKUP(A96,'2013'!$C$3:$U$19,15,FALSE),0)+IFERROR(VLOOKUP(A96,'2012'!$C$3:$U$18,15,FALSE),0)+IFERROR(VLOOKUP(A96,'2011'!$C$3:$U$16,15,FALSE),0)+IFERROR(VLOOKUP(A96,'2010'!$C$3:$U$19,15,FALSE),0)+IFERROR(VLOOKUP(A96,'2009'!$C$3:$U$23,15,FALSE),0)</f>
        <v>0</v>
      </c>
      <c r="P96" s="41">
        <f t="shared" si="4"/>
        <v>0</v>
      </c>
      <c r="Q96" s="41">
        <f t="shared" si="5"/>
        <v>0</v>
      </c>
      <c r="R96" s="41">
        <f t="shared" si="6"/>
        <v>0</v>
      </c>
    </row>
    <row r="97" spans="1:18" x14ac:dyDescent="0.25">
      <c r="A97" s="11" t="s">
        <v>251</v>
      </c>
      <c r="B97" s="56">
        <f>+IFERROR(VLOOKUP(A97,'2017'!$C$3:$U$28,2,FALSE),0)+IFERROR(VLOOKUP(A97,'2016'!$C$3:$U$25,2,FALSE),0)+IFERROR(VLOOKUP(A97,'2015'!$C$3:$U$23,2,FALSE),0)+IFERROR(VLOOKUP(A97,'2014'!$C$3:$U$15,2,FALSE),0)+IFERROR(VLOOKUP(A97,'2013'!$C$3:$U$19,2,FALSE),0)+IFERROR(VLOOKUP(A97,'2012'!$C$3:$U$18,2,FALSE),0)+IFERROR(VLOOKUP(A97,'2011'!$C$3:$U$16,2,FALSE),0)+IFERROR(VLOOKUP(A97,'2010'!$C$3:$U$19,2,FALSE),0)+IFERROR(VLOOKUP(A97,'2009'!$C$3:$U$23,2,FALSE),0)</f>
        <v>302</v>
      </c>
      <c r="C97" s="56">
        <f>+IFERROR(VLOOKUP(A97,'2017'!$C$3:$U$28,3,FALSE),0)+IFERROR(VLOOKUP(A97,'2016'!$C$3:$U$25,3,FALSE),0)+IFERROR(VLOOKUP(A97,'2015'!$C$3:$U$23,3,FALSE),0)+IFERROR(VLOOKUP(A97,'2014'!$C$3:$U$15,3,FALSE),0)+IFERROR(VLOOKUP(A97,'2013'!$C$3:$U$19,3,FALSE),0)+IFERROR(VLOOKUP(A97,'2012'!$C$3:$U$18,3,FALSE),0)+IFERROR(VLOOKUP(A97,'2011'!$C$3:$U$16,3,FALSE),0)+IFERROR(VLOOKUP(A97,'2010'!$C$3:$U$19,3,FALSE),0)+IFERROR(VLOOKUP(A97,'2009'!$C$3:$U$23,3,FALSE),0)</f>
        <v>78</v>
      </c>
      <c r="D97" s="56">
        <f>+IFERROR(VLOOKUP(A97,'2017'!$C$3:$U$28,4,FALSE),0)+IFERROR(VLOOKUP(A97,'2016'!$C$3:$U$25,4,FALSE),0)+IFERROR(VLOOKUP(A97,'2015'!$C$3:$U$23,4,FALSE),0)+IFERROR(VLOOKUP(A97,'2014'!$C$3:$U$15,4,FALSE),0)+IFERROR(VLOOKUP(A97,'2013'!$C$3:$U$19,4,FALSE),0)+IFERROR(VLOOKUP(A97,'2012'!$C$3:$U$18,4,FALSE),0)+IFERROR(VLOOKUP(A97,'2011'!$C$3:$U$16,4,FALSE),0)+IFERROR(VLOOKUP(A97,'2010'!$C$3:$U$19,4,FALSE),0)+IFERROR(VLOOKUP(A97,'2009'!$C$3:$U$23,4,FALSE),0)</f>
        <v>112</v>
      </c>
      <c r="E97" s="56">
        <f>+IFERROR(VLOOKUP(A97,'2017'!$C$3:$U$28,5,FALSE),0)+IFERROR(VLOOKUP(A97,'2016'!$C$3:$U$25,5,FALSE),0)+IFERROR(VLOOKUP(A97,'2015'!$C$3:$U$23,5,FALSE),0)+IFERROR(VLOOKUP(A97,'2014'!$C$3:$U$15,5,FALSE),0)+IFERROR(VLOOKUP(A97,'2013'!$C$3:$U$19,5,FALSE),0)+IFERROR(VLOOKUP(A97,'2012'!$C$3:$U$18,5,FALSE),0)+IFERROR(VLOOKUP(A97,'2011'!$C$3:$U$16,5,FALSE),0)+IFERROR(VLOOKUP(A97,'2010'!$C$3:$U$19,5,FALSE),0)+IFERROR(VLOOKUP(A97,'2009'!$C$3:$U$23,5,FALSE),0)</f>
        <v>77</v>
      </c>
      <c r="F97" s="56">
        <f>+IFERROR(VLOOKUP(A97,'2017'!$C$3:$U$28,6,FALSE),0)+IFERROR(VLOOKUP(A97,'2016'!$C$3:$U$25,6,FALSE),0)+IFERROR(VLOOKUP(A97,'2015'!$C$3:$U$23,6,FALSE),0)+IFERROR(VLOOKUP(A97,'2014'!$C$3:$U$15,6,FALSE),0)+IFERROR(VLOOKUP(A97,'2013'!$C$3:$U$19,6,FALSE),0)+IFERROR(VLOOKUP(A97,'2012'!$C$3:$U$18,6,FALSE),0)+IFERROR(VLOOKUP(A97,'2011'!$C$3:$U$16,6,FALSE),0)+IFERROR(VLOOKUP(A97,'2010'!$C$3:$U$19,6,FALSE),0)+IFERROR(VLOOKUP(A97,'2009'!$C$3:$U$23,6,FALSE),0)</f>
        <v>30</v>
      </c>
      <c r="G97" s="56">
        <f>+IFERROR(VLOOKUP(A97,'2017'!$C$3:$U$28,7,FALSE),0)+IFERROR(VLOOKUP(A97,'2016'!$C$3:$U$25,7,FALSE),0)+IFERROR(VLOOKUP(A97,'2015'!$C$3:$U$23,7,FALSE),0)+IFERROR(VLOOKUP(A97,'2014'!$C$3:$U$15,7,FALSE),0)+IFERROR(VLOOKUP(A97,'2013'!$C$3:$U$19,7,FALSE),0)+IFERROR(VLOOKUP(A97,'2012'!$C$3:$U$18,7,FALSE),0)+IFERROR(VLOOKUP(A97,'2011'!$C$3:$U$16,7,FALSE),0)+IFERROR(VLOOKUP(A97,'2010'!$C$3:$U$19,7,FALSE),0)+IFERROR(VLOOKUP(A97,'2009'!$C$3:$U$23,7,FALSE),0)</f>
        <v>2</v>
      </c>
      <c r="H97" s="56">
        <f>+IFERROR(VLOOKUP(A97,'2017'!$C$3:$U$28,8,FALSE),0)+IFERROR(VLOOKUP(A97,'2016'!$C$3:$U$25,8,FALSE),0)+IFERROR(VLOOKUP(A97,'2015'!$C$3:$U$23,8,FALSE),0)+IFERROR(VLOOKUP(A97,'2014'!$C$3:$U$15,8,FALSE),0)+IFERROR(VLOOKUP(A97,'2013'!$C$3:$U$19,8,FALSE),0)+IFERROR(VLOOKUP(A97,'2012'!$C$3:$U$18,8,FALSE),0)+IFERROR(VLOOKUP(A97,'2011'!$C$3:$U$16,8,FALSE),0)+IFERROR(VLOOKUP(A97,'2010'!$C$3:$U$19,8,FALSE),0)+IFERROR(VLOOKUP(A97,'2009'!$C$3:$U$23,8,FALSE),0)</f>
        <v>3</v>
      </c>
      <c r="I97" s="56">
        <f>+IFERROR(VLOOKUP(A97,'2017'!$C$3:$U$28,9,FALSE),0)+IFERROR(VLOOKUP(A97,'2016'!$C$3:$U$25,9,FALSE),0)+IFERROR(VLOOKUP(A97,'2015'!$C$3:$U$23,9,FALSE),0)+IFERROR(VLOOKUP(A97,'2014'!$C$3:$U$15,9,FALSE),0)+IFERROR(VLOOKUP(A97,'2013'!$C$3:$U$19,9,FALSE),0)+IFERROR(VLOOKUP(A97,'2012'!$C$3:$U$18,9,FALSE),0)+IFERROR(VLOOKUP(A97,'2011'!$C$3:$U$16,9,FALSE),0)+IFERROR(VLOOKUP(A97,'2010'!$C$3:$U$19,9,FALSE),0)+IFERROR(VLOOKUP(A97,'2009'!$C$3:$U$23,9,FALSE),0)</f>
        <v>58</v>
      </c>
      <c r="J97" s="56">
        <f>+IFERROR(VLOOKUP(A97,'2017'!$C$3:$U$28,10,FALSE),0)+IFERROR(VLOOKUP(A97,'2016'!$C$3:$U$25,10,FALSE),0)+IFERROR(VLOOKUP(A97,'2015'!$C$3:$U$23,10,FALSE),0)+IFERROR(VLOOKUP(A97,'2014'!$C$3:$U$15,10,FALSE),0)+IFERROR(VLOOKUP(A97,'2013'!$C$3:$U$19,10,FALSE),0)+IFERROR(VLOOKUP(A97,'2012'!$C$3:$U$18,10,FALSE),0)+IFERROR(VLOOKUP(A97,'2011'!$C$3:$U$16,10,FALSE),0)+IFERROR(VLOOKUP(A97,'2010'!$C$3:$U$19,10,FALSE),0)+IFERROR(VLOOKUP(A97,'2009'!$C$3:$U$23,10,FALSE),0)</f>
        <v>8</v>
      </c>
      <c r="K97" s="56">
        <f>+IFERROR(VLOOKUP(A97,'2017'!$C$3:$U$28,11,FALSE),0)+IFERROR(VLOOKUP(A97,'2016'!$C$3:$U$25,11,FALSE),0)+IFERROR(VLOOKUP(A97,'2015'!$C$3:$U$23,11,FALSE),0)+IFERROR(VLOOKUP(A97,'2014'!$C$3:$U$15,11,FALSE),0)+IFERROR(VLOOKUP(A97,'2013'!$C$3:$U$19,11,FALSE),0)+IFERROR(VLOOKUP(A97,'2012'!$C$3:$U$18,11,FALSE),0)+IFERROR(VLOOKUP(A97,'2011'!$C$3:$U$16,11,FALSE),0)+IFERROR(VLOOKUP(A97,'2010'!$C$3:$U$19,11,FALSE),0)+IFERROR(VLOOKUP(A97,'2009'!$C$3:$U$23,11,FALSE),0)</f>
        <v>53</v>
      </c>
      <c r="L97" s="56">
        <f>+IFERROR(VLOOKUP(A97,'2017'!$C$3:$U$28,12,FALSE),0)+IFERROR(VLOOKUP(A97,'2016'!$C$3:$U$25,12,FALSE),0)+IFERROR(VLOOKUP(A97,'2015'!$C$3:$U$23,12,FALSE),0)+IFERROR(VLOOKUP(A97,'2014'!$C$3:$U$15,12,FALSE),0)+IFERROR(VLOOKUP(A97,'2013'!$C$3:$U$19,12,FALSE),0)+IFERROR(VLOOKUP(A97,'2012'!$C$3:$U$18,12,FALSE),0)+IFERROR(VLOOKUP(A97,'2011'!$C$3:$U$16,12,FALSE),0)+IFERROR(VLOOKUP(A97,'2010'!$C$3:$U$19,12,FALSE),0)+IFERROR(VLOOKUP(A97,'2009'!$C$3:$U$23,12,FALSE),0)</f>
        <v>34</v>
      </c>
      <c r="M97" s="56">
        <f>+IFERROR(VLOOKUP(A97,'2017'!$C$3:$U$28,13,FALSE),0)+IFERROR(VLOOKUP(A97,'2016'!$C$3:$U$25,13,FALSE),0)+IFERROR(VLOOKUP(A97,'2015'!$C$3:$U$23,13,FALSE),0)+IFERROR(VLOOKUP(A97,'2014'!$C$3:$U$15,13,FALSE),0)+IFERROR(VLOOKUP(A97,'2013'!$C$3:$U$19,13,FALSE),0)+IFERROR(VLOOKUP(A97,'2012'!$C$3:$U$18,13,FALSE),0)+IFERROR(VLOOKUP(A97,'2011'!$C$3:$U$16,13,FALSE),0)+IFERROR(VLOOKUP(A97,'2010'!$C$3:$U$19,13,FALSE),0)+IFERROR(VLOOKUP(A97,'2009'!$C$3:$U$23,13,FALSE),0)</f>
        <v>5</v>
      </c>
      <c r="N97" s="40">
        <f t="shared" si="7"/>
        <v>6.8</v>
      </c>
      <c r="O97" s="56">
        <f>+IFERROR(VLOOKUP(A97,'2017'!$C$3:$U$28,15,FALSE),0)+IFERROR(VLOOKUP(A97,'2016'!$C$3:$U$25,15,FALSE),0)+IFERROR(VLOOKUP(A97,'2015'!$C$3:$U$23,15,FALSE),0)+IFERROR(VLOOKUP(A97,'2014'!$C$3:$U$15,15,FALSE),0)+IFERROR(VLOOKUP(A97,'2013'!$C$3:$U$19,15,FALSE),0)+IFERROR(VLOOKUP(A97,'2012'!$C$3:$U$18,15,FALSE),0)+IFERROR(VLOOKUP(A97,'2011'!$C$3:$U$16,15,FALSE),0)+IFERROR(VLOOKUP(A97,'2010'!$C$3:$U$19,15,FALSE),0)+IFERROR(VLOOKUP(A97,'2009'!$C$3:$U$23,15,FALSE),0)</f>
        <v>2.6</v>
      </c>
      <c r="P97" s="41">
        <f t="shared" si="4"/>
        <v>0.39219449776071652</v>
      </c>
      <c r="Q97" s="41">
        <f t="shared" si="5"/>
        <v>0.8443708609271523</v>
      </c>
      <c r="R97" s="41">
        <f t="shared" si="6"/>
        <v>0.37086092715231789</v>
      </c>
    </row>
    <row r="98" spans="1:18" x14ac:dyDescent="0.25">
      <c r="A98" s="11" t="s">
        <v>250</v>
      </c>
      <c r="B98" s="56">
        <f>+IFERROR(VLOOKUP(A98,'2017'!$C$3:$U$28,2,FALSE),0)+IFERROR(VLOOKUP(A98,'2016'!$C$3:$U$25,2,FALSE),0)+IFERROR(VLOOKUP(A98,'2015'!$C$3:$U$23,2,FALSE),0)+IFERROR(VLOOKUP(A98,'2014'!$C$3:$U$15,2,FALSE),0)+IFERROR(VLOOKUP(A98,'2013'!$C$3:$U$19,2,FALSE),0)+IFERROR(VLOOKUP(A98,'2012'!$C$3:$U$18,2,FALSE),0)+IFERROR(VLOOKUP(A98,'2011'!$C$3:$U$16,2,FALSE),0)+IFERROR(VLOOKUP(A98,'2010'!$C$3:$U$19,2,FALSE),0)+IFERROR(VLOOKUP(A98,'2009'!$C$3:$U$23,2,FALSE),0)</f>
        <v>77</v>
      </c>
      <c r="C98" s="56">
        <f>+IFERROR(VLOOKUP(A98,'2017'!$C$3:$U$28,3,FALSE),0)+IFERROR(VLOOKUP(A98,'2016'!$C$3:$U$25,3,FALSE),0)+IFERROR(VLOOKUP(A98,'2015'!$C$3:$U$23,3,FALSE),0)+IFERROR(VLOOKUP(A98,'2014'!$C$3:$U$15,3,FALSE),0)+IFERROR(VLOOKUP(A98,'2013'!$C$3:$U$19,3,FALSE),0)+IFERROR(VLOOKUP(A98,'2012'!$C$3:$U$18,3,FALSE),0)+IFERROR(VLOOKUP(A98,'2011'!$C$3:$U$16,3,FALSE),0)+IFERROR(VLOOKUP(A98,'2010'!$C$3:$U$19,3,FALSE),0)+IFERROR(VLOOKUP(A98,'2009'!$C$3:$U$23,3,FALSE),0)</f>
        <v>11</v>
      </c>
      <c r="D98" s="56">
        <f>+IFERROR(VLOOKUP(A98,'2017'!$C$3:$U$28,4,FALSE),0)+IFERROR(VLOOKUP(A98,'2016'!$C$3:$U$25,4,FALSE),0)+IFERROR(VLOOKUP(A98,'2015'!$C$3:$U$23,4,FALSE),0)+IFERROR(VLOOKUP(A98,'2014'!$C$3:$U$15,4,FALSE),0)+IFERROR(VLOOKUP(A98,'2013'!$C$3:$U$19,4,FALSE),0)+IFERROR(VLOOKUP(A98,'2012'!$C$3:$U$18,4,FALSE),0)+IFERROR(VLOOKUP(A98,'2011'!$C$3:$U$16,4,FALSE),0)+IFERROR(VLOOKUP(A98,'2010'!$C$3:$U$19,4,FALSE),0)+IFERROR(VLOOKUP(A98,'2009'!$C$3:$U$23,4,FALSE),0)</f>
        <v>18</v>
      </c>
      <c r="E98" s="56">
        <f>+IFERROR(VLOOKUP(A98,'2017'!$C$3:$U$28,5,FALSE),0)+IFERROR(VLOOKUP(A98,'2016'!$C$3:$U$25,5,FALSE),0)+IFERROR(VLOOKUP(A98,'2015'!$C$3:$U$23,5,FALSE),0)+IFERROR(VLOOKUP(A98,'2014'!$C$3:$U$15,5,FALSE),0)+IFERROR(VLOOKUP(A98,'2013'!$C$3:$U$19,5,FALSE),0)+IFERROR(VLOOKUP(A98,'2012'!$C$3:$U$18,5,FALSE),0)+IFERROR(VLOOKUP(A98,'2011'!$C$3:$U$16,5,FALSE),0)+IFERROR(VLOOKUP(A98,'2010'!$C$3:$U$19,5,FALSE),0)+IFERROR(VLOOKUP(A98,'2009'!$C$3:$U$23,5,FALSE),0)</f>
        <v>11</v>
      </c>
      <c r="F98" s="56">
        <f>+IFERROR(VLOOKUP(A98,'2017'!$C$3:$U$28,6,FALSE),0)+IFERROR(VLOOKUP(A98,'2016'!$C$3:$U$25,6,FALSE),0)+IFERROR(VLOOKUP(A98,'2015'!$C$3:$U$23,6,FALSE),0)+IFERROR(VLOOKUP(A98,'2014'!$C$3:$U$15,6,FALSE),0)+IFERROR(VLOOKUP(A98,'2013'!$C$3:$U$19,6,FALSE),0)+IFERROR(VLOOKUP(A98,'2012'!$C$3:$U$18,6,FALSE),0)+IFERROR(VLOOKUP(A98,'2011'!$C$3:$U$16,6,FALSE),0)+IFERROR(VLOOKUP(A98,'2010'!$C$3:$U$19,6,FALSE),0)+IFERROR(VLOOKUP(A98,'2009'!$C$3:$U$23,6,FALSE),0)</f>
        <v>6</v>
      </c>
      <c r="G98" s="56">
        <f>+IFERROR(VLOOKUP(A98,'2017'!$C$3:$U$28,7,FALSE),0)+IFERROR(VLOOKUP(A98,'2016'!$C$3:$U$25,7,FALSE),0)+IFERROR(VLOOKUP(A98,'2015'!$C$3:$U$23,7,FALSE),0)+IFERROR(VLOOKUP(A98,'2014'!$C$3:$U$15,7,FALSE),0)+IFERROR(VLOOKUP(A98,'2013'!$C$3:$U$19,7,FALSE),0)+IFERROR(VLOOKUP(A98,'2012'!$C$3:$U$18,7,FALSE),0)+IFERROR(VLOOKUP(A98,'2011'!$C$3:$U$16,7,FALSE),0)+IFERROR(VLOOKUP(A98,'2010'!$C$3:$U$19,7,FALSE),0)+IFERROR(VLOOKUP(A98,'2009'!$C$3:$U$23,7,FALSE),0)</f>
        <v>0</v>
      </c>
      <c r="H98" s="56">
        <f>+IFERROR(VLOOKUP(A98,'2017'!$C$3:$U$28,8,FALSE),0)+IFERROR(VLOOKUP(A98,'2016'!$C$3:$U$25,8,FALSE),0)+IFERROR(VLOOKUP(A98,'2015'!$C$3:$U$23,8,FALSE),0)+IFERROR(VLOOKUP(A98,'2014'!$C$3:$U$15,8,FALSE),0)+IFERROR(VLOOKUP(A98,'2013'!$C$3:$U$19,8,FALSE),0)+IFERROR(VLOOKUP(A98,'2012'!$C$3:$U$18,8,FALSE),0)+IFERROR(VLOOKUP(A98,'2011'!$C$3:$U$16,8,FALSE),0)+IFERROR(VLOOKUP(A98,'2010'!$C$3:$U$19,8,FALSE),0)+IFERROR(VLOOKUP(A98,'2009'!$C$3:$U$23,8,FALSE),0)</f>
        <v>1</v>
      </c>
      <c r="I98" s="56">
        <f>+IFERROR(VLOOKUP(A98,'2017'!$C$3:$U$28,9,FALSE),0)+IFERROR(VLOOKUP(A98,'2016'!$C$3:$U$25,9,FALSE),0)+IFERROR(VLOOKUP(A98,'2015'!$C$3:$U$23,9,FALSE),0)+IFERROR(VLOOKUP(A98,'2014'!$C$3:$U$15,9,FALSE),0)+IFERROR(VLOOKUP(A98,'2013'!$C$3:$U$19,9,FALSE),0)+IFERROR(VLOOKUP(A98,'2012'!$C$3:$U$18,9,FALSE),0)+IFERROR(VLOOKUP(A98,'2011'!$C$3:$U$16,9,FALSE),0)+IFERROR(VLOOKUP(A98,'2010'!$C$3:$U$19,9,FALSE),0)+IFERROR(VLOOKUP(A98,'2009'!$C$3:$U$23,9,FALSE),0)</f>
        <v>14</v>
      </c>
      <c r="J98" s="56">
        <f>+IFERROR(VLOOKUP(A98,'2017'!$C$3:$U$28,10,FALSE),0)+IFERROR(VLOOKUP(A98,'2016'!$C$3:$U$25,10,FALSE),0)+IFERROR(VLOOKUP(A98,'2015'!$C$3:$U$23,10,FALSE),0)+IFERROR(VLOOKUP(A98,'2014'!$C$3:$U$15,10,FALSE),0)+IFERROR(VLOOKUP(A98,'2013'!$C$3:$U$19,10,FALSE),0)+IFERROR(VLOOKUP(A98,'2012'!$C$3:$U$18,10,FALSE),0)+IFERROR(VLOOKUP(A98,'2011'!$C$3:$U$16,10,FALSE),0)+IFERROR(VLOOKUP(A98,'2010'!$C$3:$U$19,10,FALSE),0)+IFERROR(VLOOKUP(A98,'2009'!$C$3:$U$23,10,FALSE),0)</f>
        <v>2</v>
      </c>
      <c r="K98" s="56">
        <f>+IFERROR(VLOOKUP(A98,'2017'!$C$3:$U$28,11,FALSE),0)+IFERROR(VLOOKUP(A98,'2016'!$C$3:$U$25,11,FALSE),0)+IFERROR(VLOOKUP(A98,'2015'!$C$3:$U$23,11,FALSE),0)+IFERROR(VLOOKUP(A98,'2014'!$C$3:$U$15,11,FALSE),0)+IFERROR(VLOOKUP(A98,'2013'!$C$3:$U$19,11,FALSE),0)+IFERROR(VLOOKUP(A98,'2012'!$C$3:$U$18,11,FALSE),0)+IFERROR(VLOOKUP(A98,'2011'!$C$3:$U$16,11,FALSE),0)+IFERROR(VLOOKUP(A98,'2010'!$C$3:$U$19,11,FALSE),0)+IFERROR(VLOOKUP(A98,'2009'!$C$3:$U$23,11,FALSE),0)</f>
        <v>13</v>
      </c>
      <c r="L98" s="56">
        <f>+IFERROR(VLOOKUP(A98,'2017'!$C$3:$U$28,12,FALSE),0)+IFERROR(VLOOKUP(A98,'2016'!$C$3:$U$25,12,FALSE),0)+IFERROR(VLOOKUP(A98,'2015'!$C$3:$U$23,12,FALSE),0)+IFERROR(VLOOKUP(A98,'2014'!$C$3:$U$15,12,FALSE),0)+IFERROR(VLOOKUP(A98,'2013'!$C$3:$U$19,12,FALSE),0)+IFERROR(VLOOKUP(A98,'2012'!$C$3:$U$18,12,FALSE),0)+IFERROR(VLOOKUP(A98,'2011'!$C$3:$U$16,12,FALSE),0)+IFERROR(VLOOKUP(A98,'2010'!$C$3:$U$19,12,FALSE),0)+IFERROR(VLOOKUP(A98,'2009'!$C$3:$U$23,12,FALSE),0)</f>
        <v>22</v>
      </c>
      <c r="M98" s="56">
        <f>+IFERROR(VLOOKUP(A98,'2017'!$C$3:$U$28,13,FALSE),0)+IFERROR(VLOOKUP(A98,'2016'!$C$3:$U$25,13,FALSE),0)+IFERROR(VLOOKUP(A98,'2015'!$C$3:$U$23,13,FALSE),0)+IFERROR(VLOOKUP(A98,'2014'!$C$3:$U$15,13,FALSE),0)+IFERROR(VLOOKUP(A98,'2013'!$C$3:$U$19,13,FALSE),0)+IFERROR(VLOOKUP(A98,'2012'!$C$3:$U$18,13,FALSE),0)+IFERROR(VLOOKUP(A98,'2011'!$C$3:$U$16,13,FALSE),0)+IFERROR(VLOOKUP(A98,'2010'!$C$3:$U$19,13,FALSE),0)+IFERROR(VLOOKUP(A98,'2009'!$C$3:$U$23,13,FALSE),0)</f>
        <v>0</v>
      </c>
      <c r="N98" s="40" t="str">
        <f t="shared" si="7"/>
        <v>N/A</v>
      </c>
      <c r="O98" s="56">
        <f>+IFERROR(VLOOKUP(A98,'2017'!$C$3:$U$28,15,FALSE),0)+IFERROR(VLOOKUP(A98,'2016'!$C$3:$U$25,15,FALSE),0)+IFERROR(VLOOKUP(A98,'2015'!$C$3:$U$23,15,FALSE),0)+IFERROR(VLOOKUP(A98,'2014'!$C$3:$U$15,15,FALSE),0)+IFERROR(VLOOKUP(A98,'2013'!$C$3:$U$19,15,FALSE),0)+IFERROR(VLOOKUP(A98,'2012'!$C$3:$U$18,15,FALSE),0)+IFERROR(VLOOKUP(A98,'2011'!$C$3:$U$16,15,FALSE),0)+IFERROR(VLOOKUP(A98,'2010'!$C$3:$U$19,15,FALSE),0)+IFERROR(VLOOKUP(A98,'2009'!$C$3:$U$23,15,FALSE),0)</f>
        <v>0</v>
      </c>
      <c r="P98" s="41">
        <f t="shared" si="4"/>
        <v>0.25316455696202533</v>
      </c>
      <c r="Q98" s="41">
        <f t="shared" si="5"/>
        <v>0.53246753246753242</v>
      </c>
      <c r="R98" s="41">
        <f t="shared" si="6"/>
        <v>0.23376623376623376</v>
      </c>
    </row>
    <row r="99" spans="1:18" x14ac:dyDescent="0.25">
      <c r="A99" s="11" t="s">
        <v>222</v>
      </c>
      <c r="B99" s="56">
        <f>+IFERROR(VLOOKUP(A99,'2017'!$C$3:$U$28,2,FALSE),0)+IFERROR(VLOOKUP(A99,'2016'!$C$3:$U$25,2,FALSE),0)+IFERROR(VLOOKUP(A99,'2015'!$C$3:$U$23,2,FALSE),0)+IFERROR(VLOOKUP(A99,'2014'!$C$3:$U$15,2,FALSE),0)+IFERROR(VLOOKUP(A99,'2013'!$C$3:$U$19,2,FALSE),0)+IFERROR(VLOOKUP(A99,'2012'!$C$3:$U$18,2,FALSE),0)+IFERROR(VLOOKUP(A99,'2011'!$C$3:$U$16,2,FALSE),0)+IFERROR(VLOOKUP(A99,'2010'!$C$3:$U$19,2,FALSE),0)+IFERROR(VLOOKUP(A99,'2009'!$C$3:$U$23,2,FALSE),0)</f>
        <v>214</v>
      </c>
      <c r="C99" s="56">
        <f>+IFERROR(VLOOKUP(A99,'2017'!$C$3:$U$28,3,FALSE),0)+IFERROR(VLOOKUP(A99,'2016'!$C$3:$U$25,3,FALSE),0)+IFERROR(VLOOKUP(A99,'2015'!$C$3:$U$23,3,FALSE),0)+IFERROR(VLOOKUP(A99,'2014'!$C$3:$U$15,3,FALSE),0)+IFERROR(VLOOKUP(A99,'2013'!$C$3:$U$19,3,FALSE),0)+IFERROR(VLOOKUP(A99,'2012'!$C$3:$U$18,3,FALSE),0)+IFERROR(VLOOKUP(A99,'2011'!$C$3:$U$16,3,FALSE),0)+IFERROR(VLOOKUP(A99,'2010'!$C$3:$U$19,3,FALSE),0)+IFERROR(VLOOKUP(A99,'2009'!$C$3:$U$23,3,FALSE),0)</f>
        <v>47</v>
      </c>
      <c r="D99" s="56">
        <f>+IFERROR(VLOOKUP(A99,'2017'!$C$3:$U$28,4,FALSE),0)+IFERROR(VLOOKUP(A99,'2016'!$C$3:$U$25,4,FALSE),0)+IFERROR(VLOOKUP(A99,'2015'!$C$3:$U$23,4,FALSE),0)+IFERROR(VLOOKUP(A99,'2014'!$C$3:$U$15,4,FALSE),0)+IFERROR(VLOOKUP(A99,'2013'!$C$3:$U$19,4,FALSE),0)+IFERROR(VLOOKUP(A99,'2012'!$C$3:$U$18,4,FALSE),0)+IFERROR(VLOOKUP(A99,'2011'!$C$3:$U$16,4,FALSE),0)+IFERROR(VLOOKUP(A99,'2010'!$C$3:$U$19,4,FALSE),0)+IFERROR(VLOOKUP(A99,'2009'!$C$3:$U$23,4,FALSE),0)</f>
        <v>85</v>
      </c>
      <c r="E99" s="56">
        <f>+IFERROR(VLOOKUP(A99,'2017'!$C$3:$U$28,5,FALSE),0)+IFERROR(VLOOKUP(A99,'2016'!$C$3:$U$25,5,FALSE),0)+IFERROR(VLOOKUP(A99,'2015'!$C$3:$U$23,5,FALSE),0)+IFERROR(VLOOKUP(A99,'2014'!$C$3:$U$15,5,FALSE),0)+IFERROR(VLOOKUP(A99,'2013'!$C$3:$U$19,5,FALSE),0)+IFERROR(VLOOKUP(A99,'2012'!$C$3:$U$18,5,FALSE),0)+IFERROR(VLOOKUP(A99,'2011'!$C$3:$U$16,5,FALSE),0)+IFERROR(VLOOKUP(A99,'2010'!$C$3:$U$19,5,FALSE),0)+IFERROR(VLOOKUP(A99,'2009'!$C$3:$U$23,5,FALSE),0)</f>
        <v>66</v>
      </c>
      <c r="F99" s="56">
        <f>+IFERROR(VLOOKUP(A99,'2017'!$C$3:$U$28,6,FALSE),0)+IFERROR(VLOOKUP(A99,'2016'!$C$3:$U$25,6,FALSE),0)+IFERROR(VLOOKUP(A99,'2015'!$C$3:$U$23,6,FALSE),0)+IFERROR(VLOOKUP(A99,'2014'!$C$3:$U$15,6,FALSE),0)+IFERROR(VLOOKUP(A99,'2013'!$C$3:$U$19,6,FALSE),0)+IFERROR(VLOOKUP(A99,'2012'!$C$3:$U$18,6,FALSE),0)+IFERROR(VLOOKUP(A99,'2011'!$C$3:$U$16,6,FALSE),0)+IFERROR(VLOOKUP(A99,'2010'!$C$3:$U$19,6,FALSE),0)+IFERROR(VLOOKUP(A99,'2009'!$C$3:$U$23,6,FALSE),0)</f>
        <v>18</v>
      </c>
      <c r="G99" s="56">
        <f>+IFERROR(VLOOKUP(A99,'2017'!$C$3:$U$28,7,FALSE),0)+IFERROR(VLOOKUP(A99,'2016'!$C$3:$U$25,7,FALSE),0)+IFERROR(VLOOKUP(A99,'2015'!$C$3:$U$23,7,FALSE),0)+IFERROR(VLOOKUP(A99,'2014'!$C$3:$U$15,7,FALSE),0)+IFERROR(VLOOKUP(A99,'2013'!$C$3:$U$19,7,FALSE),0)+IFERROR(VLOOKUP(A99,'2012'!$C$3:$U$18,7,FALSE),0)+IFERROR(VLOOKUP(A99,'2011'!$C$3:$U$16,7,FALSE),0)+IFERROR(VLOOKUP(A99,'2010'!$C$3:$U$19,7,FALSE),0)+IFERROR(VLOOKUP(A99,'2009'!$C$3:$U$23,7,FALSE),0)</f>
        <v>0</v>
      </c>
      <c r="H99" s="56">
        <f>+IFERROR(VLOOKUP(A99,'2017'!$C$3:$U$28,8,FALSE),0)+IFERROR(VLOOKUP(A99,'2016'!$C$3:$U$25,8,FALSE),0)+IFERROR(VLOOKUP(A99,'2015'!$C$3:$U$23,8,FALSE),0)+IFERROR(VLOOKUP(A99,'2014'!$C$3:$U$15,8,FALSE),0)+IFERROR(VLOOKUP(A99,'2013'!$C$3:$U$19,8,FALSE),0)+IFERROR(VLOOKUP(A99,'2012'!$C$3:$U$18,8,FALSE),0)+IFERROR(VLOOKUP(A99,'2011'!$C$3:$U$16,8,FALSE),0)+IFERROR(VLOOKUP(A99,'2010'!$C$3:$U$19,8,FALSE),0)+IFERROR(VLOOKUP(A99,'2009'!$C$3:$U$23,8,FALSE),0)</f>
        <v>1</v>
      </c>
      <c r="I99" s="56">
        <f>+IFERROR(VLOOKUP(A99,'2017'!$C$3:$U$28,9,FALSE),0)+IFERROR(VLOOKUP(A99,'2016'!$C$3:$U$25,9,FALSE),0)+IFERROR(VLOOKUP(A99,'2015'!$C$3:$U$23,9,FALSE),0)+IFERROR(VLOOKUP(A99,'2014'!$C$3:$U$15,9,FALSE),0)+IFERROR(VLOOKUP(A99,'2013'!$C$3:$U$19,9,FALSE),0)+IFERROR(VLOOKUP(A99,'2012'!$C$3:$U$18,9,FALSE),0)+IFERROR(VLOOKUP(A99,'2011'!$C$3:$U$16,9,FALSE),0)+IFERROR(VLOOKUP(A99,'2010'!$C$3:$U$19,9,FALSE),0)+IFERROR(VLOOKUP(A99,'2009'!$C$3:$U$23,9,FALSE),0)</f>
        <v>28</v>
      </c>
      <c r="J99" s="56">
        <f>+IFERROR(VLOOKUP(A99,'2017'!$C$3:$U$28,10,FALSE),0)+IFERROR(VLOOKUP(A99,'2016'!$C$3:$U$25,10,FALSE),0)+IFERROR(VLOOKUP(A99,'2015'!$C$3:$U$23,10,FALSE),0)+IFERROR(VLOOKUP(A99,'2014'!$C$3:$U$15,10,FALSE),0)+IFERROR(VLOOKUP(A99,'2013'!$C$3:$U$19,10,FALSE),0)+IFERROR(VLOOKUP(A99,'2012'!$C$3:$U$18,10,FALSE),0)+IFERROR(VLOOKUP(A99,'2011'!$C$3:$U$16,10,FALSE),0)+IFERROR(VLOOKUP(A99,'2010'!$C$3:$U$19,10,FALSE),0)+IFERROR(VLOOKUP(A99,'2009'!$C$3:$U$23,10,FALSE),0)</f>
        <v>3</v>
      </c>
      <c r="K99" s="56">
        <f>+IFERROR(VLOOKUP(A99,'2017'!$C$3:$U$28,11,FALSE),0)+IFERROR(VLOOKUP(A99,'2016'!$C$3:$U$25,11,FALSE),0)+IFERROR(VLOOKUP(A99,'2015'!$C$3:$U$23,11,FALSE),0)+IFERROR(VLOOKUP(A99,'2014'!$C$3:$U$15,11,FALSE),0)+IFERROR(VLOOKUP(A99,'2013'!$C$3:$U$19,11,FALSE),0)+IFERROR(VLOOKUP(A99,'2012'!$C$3:$U$18,11,FALSE),0)+IFERROR(VLOOKUP(A99,'2011'!$C$3:$U$16,11,FALSE),0)+IFERROR(VLOOKUP(A99,'2010'!$C$3:$U$19,11,FALSE),0)+IFERROR(VLOOKUP(A99,'2009'!$C$3:$U$23,11,FALSE),0)</f>
        <v>26</v>
      </c>
      <c r="L99" s="56">
        <f>+IFERROR(VLOOKUP(A99,'2017'!$C$3:$U$28,12,FALSE),0)+IFERROR(VLOOKUP(A99,'2016'!$C$3:$U$25,12,FALSE),0)+IFERROR(VLOOKUP(A99,'2015'!$C$3:$U$23,12,FALSE),0)+IFERROR(VLOOKUP(A99,'2014'!$C$3:$U$15,12,FALSE),0)+IFERROR(VLOOKUP(A99,'2013'!$C$3:$U$19,12,FALSE),0)+IFERROR(VLOOKUP(A99,'2012'!$C$3:$U$18,12,FALSE),0)+IFERROR(VLOOKUP(A99,'2011'!$C$3:$U$16,12,FALSE),0)+IFERROR(VLOOKUP(A99,'2010'!$C$3:$U$19,12,FALSE),0)+IFERROR(VLOOKUP(A99,'2009'!$C$3:$U$23,12,FALSE),0)</f>
        <v>22</v>
      </c>
      <c r="M99" s="56">
        <f>+IFERROR(VLOOKUP(A99,'2017'!$C$3:$U$28,13,FALSE),0)+IFERROR(VLOOKUP(A99,'2016'!$C$3:$U$25,13,FALSE),0)+IFERROR(VLOOKUP(A99,'2015'!$C$3:$U$23,13,FALSE),0)+IFERROR(VLOOKUP(A99,'2014'!$C$3:$U$15,13,FALSE),0)+IFERROR(VLOOKUP(A99,'2013'!$C$3:$U$19,13,FALSE),0)+IFERROR(VLOOKUP(A99,'2012'!$C$3:$U$18,13,FALSE),0)+IFERROR(VLOOKUP(A99,'2011'!$C$3:$U$16,13,FALSE),0)+IFERROR(VLOOKUP(A99,'2010'!$C$3:$U$19,13,FALSE),0)+IFERROR(VLOOKUP(A99,'2009'!$C$3:$U$23,13,FALSE),0)</f>
        <v>7</v>
      </c>
      <c r="N99" s="40">
        <f t="shared" si="7"/>
        <v>3.1428571428571428</v>
      </c>
      <c r="O99" s="56">
        <f>+IFERROR(VLOOKUP(A99,'2017'!$C$3:$U$28,15,FALSE),0)+IFERROR(VLOOKUP(A99,'2016'!$C$3:$U$25,15,FALSE),0)+IFERROR(VLOOKUP(A99,'2015'!$C$3:$U$23,15,FALSE),0)+IFERROR(VLOOKUP(A99,'2014'!$C$3:$U$15,15,FALSE),0)+IFERROR(VLOOKUP(A99,'2013'!$C$3:$U$19,15,FALSE),0)+IFERROR(VLOOKUP(A99,'2012'!$C$3:$U$18,15,FALSE),0)+IFERROR(VLOOKUP(A99,'2011'!$C$3:$U$16,15,FALSE),0)+IFERROR(VLOOKUP(A99,'2010'!$C$3:$U$19,15,FALSE),0)+IFERROR(VLOOKUP(A99,'2009'!$C$3:$U$23,15,FALSE),0)</f>
        <v>0</v>
      </c>
      <c r="P99" s="41">
        <f t="shared" si="4"/>
        <v>0.40552995391705071</v>
      </c>
      <c r="Q99" s="41">
        <f t="shared" si="5"/>
        <v>0.87383177570093462</v>
      </c>
      <c r="R99" s="41">
        <f t="shared" si="6"/>
        <v>0.39719626168224298</v>
      </c>
    </row>
    <row r="100" spans="1:18" x14ac:dyDescent="0.25">
      <c r="A100" s="42" t="s">
        <v>321</v>
      </c>
      <c r="B100" s="57">
        <f t="shared" ref="B100:M100" si="8">SUM(B6:B99)</f>
        <v>9642</v>
      </c>
      <c r="C100" s="57">
        <f t="shared" si="8"/>
        <v>2019</v>
      </c>
      <c r="D100" s="57">
        <f t="shared" si="8"/>
        <v>2885</v>
      </c>
      <c r="E100" s="57">
        <f t="shared" si="8"/>
        <v>2176</v>
      </c>
      <c r="F100" s="57">
        <f t="shared" si="8"/>
        <v>546</v>
      </c>
      <c r="G100" s="57">
        <f t="shared" si="8"/>
        <v>52</v>
      </c>
      <c r="H100" s="57">
        <f t="shared" si="8"/>
        <v>111</v>
      </c>
      <c r="I100" s="57">
        <f t="shared" si="8"/>
        <v>1689</v>
      </c>
      <c r="J100" s="57">
        <f t="shared" si="8"/>
        <v>238</v>
      </c>
      <c r="K100" s="57">
        <f t="shared" si="8"/>
        <v>1377</v>
      </c>
      <c r="L100" s="57">
        <f t="shared" si="8"/>
        <v>1900</v>
      </c>
      <c r="M100" s="57">
        <f t="shared" si="8"/>
        <v>525</v>
      </c>
      <c r="N100" s="44">
        <f t="shared" si="7"/>
        <v>3.6190476190476191</v>
      </c>
      <c r="O100" s="57">
        <f>SUM(O6:O99)</f>
        <v>66.885797930283204</v>
      </c>
      <c r="P100" s="45">
        <f t="shared" si="4"/>
        <v>0.32069190928019148</v>
      </c>
      <c r="Q100" s="45">
        <f t="shared" si="5"/>
        <v>0.65432482887367771</v>
      </c>
      <c r="R100" s="45">
        <f t="shared" si="6"/>
        <v>0.29921178178801078</v>
      </c>
    </row>
  </sheetData>
  <pageMargins left="0.7" right="0.7" top="0.75" bottom="0.75" header="0.3" footer="0.3"/>
  <pageSetup scale="67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"/>
  <sheetViews>
    <sheetView topLeftCell="A4" workbookViewId="0">
      <selection sqref="A1:A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5"/>
  <sheetViews>
    <sheetView topLeftCell="A2" workbookViewId="0">
      <selection activeCell="E150" sqref="E150"/>
    </sheetView>
  </sheetViews>
  <sheetFormatPr defaultRowHeight="12.75" x14ac:dyDescent="0.2"/>
  <cols>
    <col min="1" max="1" width="19.140625" style="47" bestFit="1" customWidth="1"/>
    <col min="2" max="6" width="12.140625" style="58" customWidth="1"/>
    <col min="7" max="16384" width="9.140625" style="47"/>
  </cols>
  <sheetData>
    <row r="1" spans="1:6" ht="23.25" x14ac:dyDescent="0.35">
      <c r="A1" s="37" t="s">
        <v>319</v>
      </c>
    </row>
    <row r="2" spans="1:6" ht="18.75" x14ac:dyDescent="0.3">
      <c r="A2" s="5" t="s">
        <v>361</v>
      </c>
    </row>
    <row r="3" spans="1:6" ht="15" x14ac:dyDescent="0.25">
      <c r="A3" s="38" t="s">
        <v>613</v>
      </c>
    </row>
    <row r="5" spans="1:6" x14ac:dyDescent="0.2">
      <c r="A5" s="46" t="s">
        <v>318</v>
      </c>
      <c r="B5" s="46" t="s">
        <v>84</v>
      </c>
      <c r="C5" s="46" t="s">
        <v>85</v>
      </c>
      <c r="D5" s="46" t="s">
        <v>86</v>
      </c>
      <c r="E5" s="46" t="s">
        <v>87</v>
      </c>
      <c r="F5" s="46" t="s">
        <v>88</v>
      </c>
    </row>
    <row r="6" spans="1:6" hidden="1" x14ac:dyDescent="0.2">
      <c r="A6" s="48" t="s">
        <v>316</v>
      </c>
      <c r="B6" s="58" t="s">
        <v>357</v>
      </c>
      <c r="C6" s="58" t="s">
        <v>358</v>
      </c>
      <c r="D6" s="58" t="s">
        <v>359</v>
      </c>
      <c r="E6" s="58" t="s">
        <v>360</v>
      </c>
    </row>
    <row r="7" spans="1:6" x14ac:dyDescent="0.2">
      <c r="A7" s="55" t="s">
        <v>282</v>
      </c>
      <c r="B7" s="109">
        <v>6</v>
      </c>
      <c r="C7" s="108">
        <v>174</v>
      </c>
      <c r="D7" s="108">
        <v>7</v>
      </c>
      <c r="E7" s="123">
        <v>187</v>
      </c>
      <c r="F7" s="65">
        <f>IFERROR((B7+C7)/E7,"N/A")</f>
        <v>0.96256684491978606</v>
      </c>
    </row>
    <row r="8" spans="1:6" x14ac:dyDescent="0.2">
      <c r="A8" s="55" t="s">
        <v>230</v>
      </c>
      <c r="B8" s="109">
        <v>200</v>
      </c>
      <c r="C8" s="108">
        <v>99</v>
      </c>
      <c r="D8" s="108">
        <v>38</v>
      </c>
      <c r="E8" s="123">
        <v>337</v>
      </c>
      <c r="F8" s="65">
        <f t="shared" ref="F8:F71" si="0">IFERROR((B8+C8)/E8,"N/A")</f>
        <v>0.88724035608308605</v>
      </c>
    </row>
    <row r="9" spans="1:6" x14ac:dyDescent="0.2">
      <c r="A9" s="63" t="s">
        <v>380</v>
      </c>
      <c r="B9" s="109">
        <v>9</v>
      </c>
      <c r="C9" s="108">
        <v>31</v>
      </c>
      <c r="D9" s="108">
        <v>0</v>
      </c>
      <c r="E9" s="123">
        <v>40</v>
      </c>
      <c r="F9" s="65">
        <f t="shared" si="0"/>
        <v>1</v>
      </c>
    </row>
    <row r="10" spans="1:6" x14ac:dyDescent="0.2">
      <c r="A10" s="55" t="s">
        <v>269</v>
      </c>
      <c r="B10" s="109">
        <v>9</v>
      </c>
      <c r="C10" s="108">
        <v>0</v>
      </c>
      <c r="D10" s="108">
        <v>1</v>
      </c>
      <c r="E10" s="123">
        <v>10</v>
      </c>
      <c r="F10" s="65">
        <f t="shared" si="0"/>
        <v>0.9</v>
      </c>
    </row>
    <row r="11" spans="1:6" x14ac:dyDescent="0.2">
      <c r="A11" s="63" t="s">
        <v>563</v>
      </c>
      <c r="B11" s="109">
        <v>1</v>
      </c>
      <c r="C11" s="108">
        <v>45</v>
      </c>
      <c r="D11" s="108">
        <v>1</v>
      </c>
      <c r="E11" s="123">
        <v>47</v>
      </c>
      <c r="F11" s="65">
        <f t="shared" si="0"/>
        <v>0.97872340425531912</v>
      </c>
    </row>
    <row r="12" spans="1:6" x14ac:dyDescent="0.2">
      <c r="A12" s="55" t="s">
        <v>296</v>
      </c>
      <c r="B12" s="109">
        <v>2</v>
      </c>
      <c r="C12" s="108">
        <v>1</v>
      </c>
      <c r="D12" s="108">
        <v>1</v>
      </c>
      <c r="E12" s="123">
        <v>4</v>
      </c>
      <c r="F12" s="65">
        <f t="shared" si="0"/>
        <v>0.75</v>
      </c>
    </row>
    <row r="13" spans="1:6" x14ac:dyDescent="0.2">
      <c r="A13" s="55" t="s">
        <v>290</v>
      </c>
      <c r="B13" s="109">
        <v>0</v>
      </c>
      <c r="C13" s="108">
        <v>0</v>
      </c>
      <c r="D13" s="108">
        <v>0</v>
      </c>
      <c r="E13" s="123">
        <v>0</v>
      </c>
      <c r="F13" s="65" t="str">
        <f t="shared" si="0"/>
        <v>N/A</v>
      </c>
    </row>
    <row r="14" spans="1:6" x14ac:dyDescent="0.2">
      <c r="A14" s="63" t="s">
        <v>606</v>
      </c>
      <c r="B14" s="109">
        <v>11</v>
      </c>
      <c r="C14" s="108">
        <v>124</v>
      </c>
      <c r="D14" s="108">
        <v>2</v>
      </c>
      <c r="E14" s="123">
        <v>137</v>
      </c>
      <c r="F14" s="65">
        <f t="shared" si="0"/>
        <v>0.98540145985401462</v>
      </c>
    </row>
    <row r="15" spans="1:6" x14ac:dyDescent="0.2">
      <c r="A15" s="63" t="s">
        <v>538</v>
      </c>
      <c r="B15" s="109">
        <v>14</v>
      </c>
      <c r="C15" s="108">
        <v>1</v>
      </c>
      <c r="D15" s="108">
        <v>2</v>
      </c>
      <c r="E15" s="123">
        <v>17</v>
      </c>
      <c r="F15" s="65">
        <f t="shared" si="0"/>
        <v>0.88235294117647056</v>
      </c>
    </row>
    <row r="16" spans="1:6" x14ac:dyDescent="0.2">
      <c r="A16" s="63" t="s">
        <v>406</v>
      </c>
      <c r="B16" s="109">
        <v>93</v>
      </c>
      <c r="C16" s="108">
        <v>42</v>
      </c>
      <c r="D16" s="108">
        <v>17</v>
      </c>
      <c r="E16" s="123">
        <v>152</v>
      </c>
      <c r="F16" s="65">
        <f t="shared" si="0"/>
        <v>0.88815789473684215</v>
      </c>
    </row>
    <row r="17" spans="1:6" x14ac:dyDescent="0.2">
      <c r="A17" s="55" t="s">
        <v>303</v>
      </c>
      <c r="B17" s="109">
        <v>2</v>
      </c>
      <c r="C17" s="108">
        <v>2</v>
      </c>
      <c r="D17" s="108">
        <v>0</v>
      </c>
      <c r="E17" s="123">
        <v>4</v>
      </c>
      <c r="F17" s="65">
        <f t="shared" si="0"/>
        <v>1</v>
      </c>
    </row>
    <row r="18" spans="1:6" x14ac:dyDescent="0.2">
      <c r="A18" s="63" t="s">
        <v>435</v>
      </c>
      <c r="B18" s="109">
        <v>26</v>
      </c>
      <c r="C18" s="108">
        <v>283</v>
      </c>
      <c r="D18" s="108">
        <v>15</v>
      </c>
      <c r="E18" s="123">
        <v>324</v>
      </c>
      <c r="F18" s="65">
        <f t="shared" si="0"/>
        <v>0.95370370370370372</v>
      </c>
    </row>
    <row r="19" spans="1:6" x14ac:dyDescent="0.2">
      <c r="A19" s="63" t="s">
        <v>617</v>
      </c>
      <c r="B19" s="109">
        <v>6</v>
      </c>
      <c r="C19" s="108">
        <v>3</v>
      </c>
      <c r="D19" s="108">
        <v>0</v>
      </c>
      <c r="E19" s="123">
        <v>9</v>
      </c>
      <c r="F19" s="65">
        <f t="shared" si="0"/>
        <v>1</v>
      </c>
    </row>
    <row r="20" spans="1:6" x14ac:dyDescent="0.2">
      <c r="A20" s="55" t="s">
        <v>279</v>
      </c>
      <c r="B20" s="109">
        <v>29</v>
      </c>
      <c r="C20" s="108">
        <v>16</v>
      </c>
      <c r="D20" s="108">
        <v>8</v>
      </c>
      <c r="E20" s="123">
        <v>53</v>
      </c>
      <c r="F20" s="65">
        <f t="shared" si="0"/>
        <v>0.84905660377358494</v>
      </c>
    </row>
    <row r="21" spans="1:6" x14ac:dyDescent="0.2">
      <c r="A21" s="55" t="s">
        <v>264</v>
      </c>
      <c r="B21" s="109">
        <v>0</v>
      </c>
      <c r="C21" s="108">
        <v>0</v>
      </c>
      <c r="D21" s="108">
        <v>0</v>
      </c>
      <c r="E21" s="123">
        <v>0</v>
      </c>
      <c r="F21" s="65" t="str">
        <f t="shared" si="0"/>
        <v>N/A</v>
      </c>
    </row>
    <row r="22" spans="1:6" x14ac:dyDescent="0.2">
      <c r="A22" s="63" t="s">
        <v>495</v>
      </c>
      <c r="B22" s="109">
        <v>43</v>
      </c>
      <c r="C22" s="108">
        <v>40</v>
      </c>
      <c r="D22" s="108">
        <v>18</v>
      </c>
      <c r="E22" s="123">
        <v>101</v>
      </c>
      <c r="F22" s="65">
        <f t="shared" si="0"/>
        <v>0.82178217821782173</v>
      </c>
    </row>
    <row r="23" spans="1:6" x14ac:dyDescent="0.2">
      <c r="A23" s="63" t="s">
        <v>430</v>
      </c>
      <c r="B23" s="109">
        <v>0</v>
      </c>
      <c r="C23" s="108">
        <v>0</v>
      </c>
      <c r="D23" s="108">
        <v>0</v>
      </c>
      <c r="E23" s="123">
        <v>0</v>
      </c>
      <c r="F23" s="65" t="str">
        <f t="shared" si="0"/>
        <v>N/A</v>
      </c>
    </row>
    <row r="24" spans="1:6" x14ac:dyDescent="0.2">
      <c r="A24" s="55" t="s">
        <v>224</v>
      </c>
      <c r="B24" s="109">
        <v>58</v>
      </c>
      <c r="C24" s="108">
        <v>69</v>
      </c>
      <c r="D24" s="108">
        <v>6</v>
      </c>
      <c r="E24" s="123">
        <v>133</v>
      </c>
      <c r="F24" s="65">
        <f t="shared" si="0"/>
        <v>0.95488721804511278</v>
      </c>
    </row>
    <row r="25" spans="1:6" x14ac:dyDescent="0.2">
      <c r="A25" s="63" t="s">
        <v>382</v>
      </c>
      <c r="B25" s="109">
        <v>2</v>
      </c>
      <c r="C25" s="108">
        <v>1</v>
      </c>
      <c r="D25" s="108">
        <v>0</v>
      </c>
      <c r="E25" s="123">
        <v>3</v>
      </c>
      <c r="F25" s="65">
        <f t="shared" si="0"/>
        <v>1</v>
      </c>
    </row>
    <row r="26" spans="1:6" x14ac:dyDescent="0.2">
      <c r="A26" s="63" t="s">
        <v>428</v>
      </c>
      <c r="B26" s="109">
        <v>1</v>
      </c>
      <c r="C26" s="108">
        <v>21</v>
      </c>
      <c r="D26" s="108">
        <v>2</v>
      </c>
      <c r="E26" s="123">
        <v>24</v>
      </c>
      <c r="F26" s="65">
        <f t="shared" si="0"/>
        <v>0.91666666666666663</v>
      </c>
    </row>
    <row r="27" spans="1:6" x14ac:dyDescent="0.2">
      <c r="A27" s="55" t="s">
        <v>278</v>
      </c>
      <c r="B27" s="109">
        <v>22</v>
      </c>
      <c r="C27" s="108">
        <v>61</v>
      </c>
      <c r="D27" s="108">
        <v>9</v>
      </c>
      <c r="E27" s="123">
        <v>92</v>
      </c>
      <c r="F27" s="65">
        <f t="shared" si="0"/>
        <v>0.90217391304347827</v>
      </c>
    </row>
    <row r="28" spans="1:6" x14ac:dyDescent="0.2">
      <c r="A28" s="63" t="s">
        <v>415</v>
      </c>
      <c r="B28" s="109">
        <v>0</v>
      </c>
      <c r="C28" s="108">
        <v>0</v>
      </c>
      <c r="D28" s="108">
        <v>0</v>
      </c>
      <c r="E28" s="123">
        <v>0</v>
      </c>
      <c r="F28" s="65" t="str">
        <f t="shared" si="0"/>
        <v>N/A</v>
      </c>
    </row>
    <row r="29" spans="1:6" x14ac:dyDescent="0.2">
      <c r="A29" s="55" t="s">
        <v>228</v>
      </c>
      <c r="B29" s="109">
        <v>11</v>
      </c>
      <c r="C29" s="108">
        <v>77</v>
      </c>
      <c r="D29" s="108">
        <v>4</v>
      </c>
      <c r="E29" s="123">
        <v>92</v>
      </c>
      <c r="F29" s="65">
        <f t="shared" si="0"/>
        <v>0.95652173913043481</v>
      </c>
    </row>
    <row r="30" spans="1:6" x14ac:dyDescent="0.2">
      <c r="A30" s="55" t="s">
        <v>243</v>
      </c>
      <c r="B30" s="109">
        <v>57</v>
      </c>
      <c r="C30" s="108">
        <v>559</v>
      </c>
      <c r="D30" s="108">
        <v>25</v>
      </c>
      <c r="E30" s="123">
        <v>641</v>
      </c>
      <c r="F30" s="65">
        <f t="shared" si="0"/>
        <v>0.96099843993759748</v>
      </c>
    </row>
    <row r="31" spans="1:6" x14ac:dyDescent="0.2">
      <c r="A31" s="63" t="s">
        <v>608</v>
      </c>
      <c r="B31" s="109">
        <v>0</v>
      </c>
      <c r="C31" s="108">
        <v>2</v>
      </c>
      <c r="D31" s="108">
        <v>0</v>
      </c>
      <c r="E31" s="123">
        <v>2</v>
      </c>
      <c r="F31" s="65">
        <f t="shared" si="0"/>
        <v>1</v>
      </c>
    </row>
    <row r="32" spans="1:6" x14ac:dyDescent="0.2">
      <c r="A32" s="63" t="s">
        <v>414</v>
      </c>
      <c r="B32" s="109">
        <v>0</v>
      </c>
      <c r="C32" s="108">
        <v>0</v>
      </c>
      <c r="D32" s="108">
        <v>0</v>
      </c>
      <c r="E32" s="123">
        <v>0</v>
      </c>
      <c r="F32" s="65" t="str">
        <f t="shared" si="0"/>
        <v>N/A</v>
      </c>
    </row>
    <row r="33" spans="1:6" x14ac:dyDescent="0.2">
      <c r="A33" s="55" t="s">
        <v>302</v>
      </c>
      <c r="B33" s="109">
        <v>1</v>
      </c>
      <c r="C33" s="108">
        <v>0</v>
      </c>
      <c r="D33" s="108">
        <v>0</v>
      </c>
      <c r="E33" s="123">
        <v>1</v>
      </c>
      <c r="F33" s="65">
        <f t="shared" si="0"/>
        <v>1</v>
      </c>
    </row>
    <row r="34" spans="1:6" x14ac:dyDescent="0.2">
      <c r="A34" s="55" t="s">
        <v>270</v>
      </c>
      <c r="B34" s="109">
        <v>0</v>
      </c>
      <c r="C34" s="108">
        <v>2</v>
      </c>
      <c r="D34" s="108">
        <v>0</v>
      </c>
      <c r="E34" s="123">
        <v>2</v>
      </c>
      <c r="F34" s="65">
        <f t="shared" si="0"/>
        <v>1</v>
      </c>
    </row>
    <row r="35" spans="1:6" x14ac:dyDescent="0.2">
      <c r="A35" s="63" t="s">
        <v>385</v>
      </c>
      <c r="B35" s="109">
        <v>0</v>
      </c>
      <c r="C35" s="108">
        <v>0</v>
      </c>
      <c r="D35" s="108">
        <v>0</v>
      </c>
      <c r="E35" s="123">
        <v>0</v>
      </c>
      <c r="F35" s="65" t="str">
        <f t="shared" si="0"/>
        <v>N/A</v>
      </c>
    </row>
    <row r="36" spans="1:6" x14ac:dyDescent="0.2">
      <c r="A36" s="55" t="s">
        <v>221</v>
      </c>
      <c r="B36" s="109">
        <v>85</v>
      </c>
      <c r="C36" s="108">
        <v>26</v>
      </c>
      <c r="D36" s="108">
        <v>24</v>
      </c>
      <c r="E36" s="123">
        <v>135</v>
      </c>
      <c r="F36" s="65">
        <f t="shared" si="0"/>
        <v>0.82222222222222219</v>
      </c>
    </row>
    <row r="37" spans="1:6" x14ac:dyDescent="0.2">
      <c r="A37" s="55" t="s">
        <v>295</v>
      </c>
      <c r="B37" s="109">
        <v>2</v>
      </c>
      <c r="C37" s="108">
        <v>44</v>
      </c>
      <c r="D37" s="108">
        <v>7</v>
      </c>
      <c r="E37" s="123">
        <v>53</v>
      </c>
      <c r="F37" s="65">
        <f t="shared" si="0"/>
        <v>0.86792452830188682</v>
      </c>
    </row>
    <row r="38" spans="1:6" x14ac:dyDescent="0.2">
      <c r="A38" s="63" t="s">
        <v>384</v>
      </c>
      <c r="B38" s="109">
        <v>1</v>
      </c>
      <c r="C38" s="108">
        <v>10</v>
      </c>
      <c r="D38" s="108">
        <v>0</v>
      </c>
      <c r="E38" s="123">
        <v>11</v>
      </c>
      <c r="F38" s="65">
        <f t="shared" si="0"/>
        <v>1</v>
      </c>
    </row>
    <row r="39" spans="1:6" x14ac:dyDescent="0.2">
      <c r="A39" s="55" t="s">
        <v>256</v>
      </c>
      <c r="B39" s="109">
        <v>0</v>
      </c>
      <c r="C39" s="108">
        <v>0</v>
      </c>
      <c r="D39" s="108">
        <v>0</v>
      </c>
      <c r="E39" s="123">
        <v>0</v>
      </c>
      <c r="F39" s="65" t="str">
        <f t="shared" si="0"/>
        <v>N/A</v>
      </c>
    </row>
    <row r="40" spans="1:6" x14ac:dyDescent="0.2">
      <c r="A40" s="55" t="s">
        <v>227</v>
      </c>
      <c r="B40" s="109">
        <v>48</v>
      </c>
      <c r="C40" s="108">
        <v>18</v>
      </c>
      <c r="D40" s="108">
        <v>6</v>
      </c>
      <c r="E40" s="123">
        <v>72</v>
      </c>
      <c r="F40" s="65">
        <f t="shared" si="0"/>
        <v>0.91666666666666663</v>
      </c>
    </row>
    <row r="41" spans="1:6" x14ac:dyDescent="0.2">
      <c r="A41" s="63" t="s">
        <v>473</v>
      </c>
      <c r="B41" s="109">
        <v>11</v>
      </c>
      <c r="C41" s="108">
        <v>3</v>
      </c>
      <c r="D41" s="108">
        <v>1</v>
      </c>
      <c r="E41" s="123">
        <v>15</v>
      </c>
      <c r="F41" s="65">
        <f t="shared" si="0"/>
        <v>0.93333333333333335</v>
      </c>
    </row>
    <row r="42" spans="1:6" x14ac:dyDescent="0.2">
      <c r="A42" s="55" t="s">
        <v>245</v>
      </c>
      <c r="B42" s="109">
        <v>38</v>
      </c>
      <c r="C42" s="108">
        <v>179</v>
      </c>
      <c r="D42" s="108">
        <v>14</v>
      </c>
      <c r="E42" s="123">
        <v>231</v>
      </c>
      <c r="F42" s="65">
        <f t="shared" si="0"/>
        <v>0.93939393939393945</v>
      </c>
    </row>
    <row r="43" spans="1:6" x14ac:dyDescent="0.2">
      <c r="A43" s="63" t="s">
        <v>427</v>
      </c>
      <c r="B43" s="109">
        <v>14</v>
      </c>
      <c r="C43" s="108">
        <v>132</v>
      </c>
      <c r="D43" s="108">
        <v>2</v>
      </c>
      <c r="E43" s="123">
        <v>148</v>
      </c>
      <c r="F43" s="65">
        <f t="shared" si="0"/>
        <v>0.98648648648648651</v>
      </c>
    </row>
    <row r="44" spans="1:6" x14ac:dyDescent="0.2">
      <c r="A44" s="55" t="s">
        <v>304</v>
      </c>
      <c r="B44" s="109">
        <v>22</v>
      </c>
      <c r="C44" s="108">
        <v>212</v>
      </c>
      <c r="D44" s="108">
        <v>8</v>
      </c>
      <c r="E44" s="123">
        <v>242</v>
      </c>
      <c r="F44" s="65">
        <f t="shared" si="0"/>
        <v>0.96694214876033058</v>
      </c>
    </row>
    <row r="45" spans="1:6" x14ac:dyDescent="0.2">
      <c r="A45" s="63" t="s">
        <v>477</v>
      </c>
      <c r="B45" s="109">
        <v>1</v>
      </c>
      <c r="C45" s="108">
        <v>17</v>
      </c>
      <c r="D45" s="108">
        <v>0</v>
      </c>
      <c r="E45" s="123">
        <v>18</v>
      </c>
      <c r="F45" s="65">
        <f t="shared" si="0"/>
        <v>1</v>
      </c>
    </row>
    <row r="46" spans="1:6" x14ac:dyDescent="0.2">
      <c r="A46" s="63" t="s">
        <v>412</v>
      </c>
      <c r="B46" s="109">
        <v>0</v>
      </c>
      <c r="C46" s="108">
        <v>8</v>
      </c>
      <c r="D46" s="108">
        <v>0</v>
      </c>
      <c r="E46" s="123">
        <v>8</v>
      </c>
      <c r="F46" s="65">
        <f t="shared" si="0"/>
        <v>1</v>
      </c>
    </row>
    <row r="47" spans="1:6" x14ac:dyDescent="0.2">
      <c r="A47" s="55" t="s">
        <v>280</v>
      </c>
      <c r="B47" s="109">
        <v>3</v>
      </c>
      <c r="C47" s="108">
        <v>123</v>
      </c>
      <c r="D47" s="108">
        <v>4</v>
      </c>
      <c r="E47" s="123">
        <v>130</v>
      </c>
      <c r="F47" s="65">
        <f t="shared" si="0"/>
        <v>0.96923076923076923</v>
      </c>
    </row>
    <row r="48" spans="1:6" x14ac:dyDescent="0.2">
      <c r="A48" s="55" t="s">
        <v>240</v>
      </c>
      <c r="B48" s="109">
        <v>6</v>
      </c>
      <c r="C48" s="108">
        <v>3</v>
      </c>
      <c r="D48" s="108">
        <v>0</v>
      </c>
      <c r="E48" s="123">
        <v>9</v>
      </c>
      <c r="F48" s="65">
        <f t="shared" si="0"/>
        <v>1</v>
      </c>
    </row>
    <row r="49" spans="1:6" x14ac:dyDescent="0.2">
      <c r="A49" s="55" t="s">
        <v>266</v>
      </c>
      <c r="B49" s="109">
        <v>9</v>
      </c>
      <c r="C49" s="108">
        <v>6</v>
      </c>
      <c r="D49" s="108">
        <v>5</v>
      </c>
      <c r="E49" s="123">
        <v>20</v>
      </c>
      <c r="F49" s="65">
        <f t="shared" si="0"/>
        <v>0.75</v>
      </c>
    </row>
    <row r="50" spans="1:6" x14ac:dyDescent="0.2">
      <c r="A50" s="55" t="s">
        <v>263</v>
      </c>
      <c r="B50" s="109">
        <v>2</v>
      </c>
      <c r="C50" s="108">
        <v>3</v>
      </c>
      <c r="D50" s="108">
        <v>0</v>
      </c>
      <c r="E50" s="123">
        <v>5</v>
      </c>
      <c r="F50" s="65">
        <f t="shared" si="0"/>
        <v>1</v>
      </c>
    </row>
    <row r="51" spans="1:6" x14ac:dyDescent="0.2">
      <c r="A51" s="55" t="s">
        <v>254</v>
      </c>
      <c r="B51" s="109">
        <v>75</v>
      </c>
      <c r="C51" s="108">
        <v>99</v>
      </c>
      <c r="D51" s="108">
        <v>17</v>
      </c>
      <c r="E51" s="123">
        <v>191</v>
      </c>
      <c r="F51" s="65">
        <f t="shared" si="0"/>
        <v>0.91099476439790572</v>
      </c>
    </row>
    <row r="52" spans="1:6" x14ac:dyDescent="0.2">
      <c r="A52" s="55" t="s">
        <v>285</v>
      </c>
      <c r="B52" s="109">
        <v>27</v>
      </c>
      <c r="C52" s="108">
        <v>65</v>
      </c>
      <c r="D52" s="108">
        <v>12</v>
      </c>
      <c r="E52" s="123">
        <v>104</v>
      </c>
      <c r="F52" s="65">
        <f t="shared" si="0"/>
        <v>0.88461538461538458</v>
      </c>
    </row>
    <row r="53" spans="1:6" x14ac:dyDescent="0.2">
      <c r="A53" s="63" t="s">
        <v>434</v>
      </c>
      <c r="B53" s="109">
        <v>16</v>
      </c>
      <c r="C53" s="108">
        <v>4</v>
      </c>
      <c r="D53" s="108">
        <v>2</v>
      </c>
      <c r="E53" s="123">
        <v>22</v>
      </c>
      <c r="F53" s="65">
        <f t="shared" si="0"/>
        <v>0.90909090909090906</v>
      </c>
    </row>
    <row r="54" spans="1:6" x14ac:dyDescent="0.2">
      <c r="A54" s="63" t="s">
        <v>537</v>
      </c>
      <c r="B54" s="109">
        <v>0</v>
      </c>
      <c r="C54" s="108">
        <v>0</v>
      </c>
      <c r="D54" s="108">
        <v>0</v>
      </c>
      <c r="E54" s="123">
        <v>0</v>
      </c>
      <c r="F54" s="65" t="str">
        <f t="shared" si="0"/>
        <v>N/A</v>
      </c>
    </row>
    <row r="55" spans="1:6" x14ac:dyDescent="0.2">
      <c r="A55" s="55" t="s">
        <v>298</v>
      </c>
      <c r="B55" s="109">
        <v>5</v>
      </c>
      <c r="C55" s="108">
        <v>4</v>
      </c>
      <c r="D55" s="108">
        <v>2</v>
      </c>
      <c r="E55" s="123">
        <v>11</v>
      </c>
      <c r="F55" s="65">
        <f t="shared" si="0"/>
        <v>0.81818181818181823</v>
      </c>
    </row>
    <row r="56" spans="1:6" x14ac:dyDescent="0.2">
      <c r="A56" s="55" t="s">
        <v>261</v>
      </c>
      <c r="B56" s="109">
        <v>2</v>
      </c>
      <c r="C56" s="108">
        <v>95</v>
      </c>
      <c r="D56" s="108">
        <v>2</v>
      </c>
      <c r="E56" s="123">
        <v>99</v>
      </c>
      <c r="F56" s="65">
        <f t="shared" si="0"/>
        <v>0.97979797979797978</v>
      </c>
    </row>
    <row r="57" spans="1:6" x14ac:dyDescent="0.2">
      <c r="A57" s="55" t="s">
        <v>234</v>
      </c>
      <c r="B57" s="109">
        <v>0</v>
      </c>
      <c r="C57" s="108">
        <v>0</v>
      </c>
      <c r="D57" s="108">
        <v>0</v>
      </c>
      <c r="E57" s="123">
        <v>0</v>
      </c>
      <c r="F57" s="65" t="str">
        <f t="shared" si="0"/>
        <v>N/A</v>
      </c>
    </row>
    <row r="58" spans="1:6" x14ac:dyDescent="0.2">
      <c r="A58" s="55" t="s">
        <v>265</v>
      </c>
      <c r="B58" s="109">
        <v>10</v>
      </c>
      <c r="C58" s="108">
        <v>6</v>
      </c>
      <c r="D58" s="108">
        <v>1</v>
      </c>
      <c r="E58" s="123">
        <v>17</v>
      </c>
      <c r="F58" s="65">
        <f t="shared" si="0"/>
        <v>0.94117647058823528</v>
      </c>
    </row>
    <row r="59" spans="1:6" x14ac:dyDescent="0.2">
      <c r="A59" s="55" t="s">
        <v>267</v>
      </c>
      <c r="B59" s="109">
        <v>87</v>
      </c>
      <c r="C59" s="108">
        <v>63</v>
      </c>
      <c r="D59" s="108">
        <v>28</v>
      </c>
      <c r="E59" s="123">
        <v>178</v>
      </c>
      <c r="F59" s="65">
        <f t="shared" si="0"/>
        <v>0.84269662921348309</v>
      </c>
    </row>
    <row r="60" spans="1:6" x14ac:dyDescent="0.2">
      <c r="A60" s="63" t="s">
        <v>609</v>
      </c>
      <c r="B60" s="109">
        <v>0</v>
      </c>
      <c r="C60" s="108">
        <v>2</v>
      </c>
      <c r="D60" s="108">
        <v>0</v>
      </c>
      <c r="E60" s="123">
        <v>2</v>
      </c>
      <c r="F60" s="65">
        <f t="shared" si="0"/>
        <v>1</v>
      </c>
    </row>
    <row r="61" spans="1:6" x14ac:dyDescent="0.2">
      <c r="A61" s="63" t="s">
        <v>494</v>
      </c>
      <c r="B61" s="109">
        <v>15</v>
      </c>
      <c r="C61" s="108">
        <v>100</v>
      </c>
      <c r="D61" s="108">
        <v>5</v>
      </c>
      <c r="E61" s="123">
        <v>120</v>
      </c>
      <c r="F61" s="65">
        <f t="shared" si="0"/>
        <v>0.95833333333333337</v>
      </c>
    </row>
    <row r="62" spans="1:6" x14ac:dyDescent="0.2">
      <c r="A62" s="55" t="s">
        <v>244</v>
      </c>
      <c r="B62" s="109">
        <v>57</v>
      </c>
      <c r="C62" s="108">
        <v>94</v>
      </c>
      <c r="D62" s="108">
        <v>13</v>
      </c>
      <c r="E62" s="123">
        <v>164</v>
      </c>
      <c r="F62" s="65">
        <f t="shared" si="0"/>
        <v>0.92073170731707321</v>
      </c>
    </row>
    <row r="63" spans="1:6" x14ac:dyDescent="0.2">
      <c r="A63" s="63" t="s">
        <v>379</v>
      </c>
      <c r="B63" s="109">
        <v>76</v>
      </c>
      <c r="C63" s="108">
        <v>90</v>
      </c>
      <c r="D63" s="108">
        <v>15</v>
      </c>
      <c r="E63" s="123">
        <v>181</v>
      </c>
      <c r="F63" s="65">
        <f t="shared" si="0"/>
        <v>0.91712707182320441</v>
      </c>
    </row>
    <row r="64" spans="1:6" x14ac:dyDescent="0.2">
      <c r="A64" s="55" t="s">
        <v>248</v>
      </c>
      <c r="B64" s="109">
        <v>1</v>
      </c>
      <c r="C64" s="108">
        <v>3</v>
      </c>
      <c r="D64" s="108">
        <v>0</v>
      </c>
      <c r="E64" s="123">
        <v>4</v>
      </c>
      <c r="F64" s="65">
        <f t="shared" si="0"/>
        <v>1</v>
      </c>
    </row>
    <row r="65" spans="1:6" x14ac:dyDescent="0.2">
      <c r="A65" s="55" t="s">
        <v>223</v>
      </c>
      <c r="B65" s="109">
        <v>2</v>
      </c>
      <c r="C65" s="108">
        <v>49</v>
      </c>
      <c r="D65" s="108">
        <v>1</v>
      </c>
      <c r="E65" s="123">
        <v>52</v>
      </c>
      <c r="F65" s="65">
        <f t="shared" si="0"/>
        <v>0.98076923076923073</v>
      </c>
    </row>
    <row r="66" spans="1:6" x14ac:dyDescent="0.2">
      <c r="A66" s="55" t="s">
        <v>262</v>
      </c>
      <c r="B66" s="109">
        <v>50</v>
      </c>
      <c r="C66" s="108">
        <v>73</v>
      </c>
      <c r="D66" s="108">
        <v>11</v>
      </c>
      <c r="E66" s="123">
        <v>134</v>
      </c>
      <c r="F66" s="65">
        <f t="shared" si="0"/>
        <v>0.91791044776119401</v>
      </c>
    </row>
    <row r="67" spans="1:6" x14ac:dyDescent="0.2">
      <c r="A67" s="55" t="s">
        <v>229</v>
      </c>
      <c r="B67" s="109">
        <v>9</v>
      </c>
      <c r="C67" s="108">
        <v>141</v>
      </c>
      <c r="D67" s="108">
        <v>5</v>
      </c>
      <c r="E67" s="123">
        <v>155</v>
      </c>
      <c r="F67" s="65">
        <f t="shared" si="0"/>
        <v>0.967741935483871</v>
      </c>
    </row>
    <row r="68" spans="1:6" x14ac:dyDescent="0.2">
      <c r="A68" s="55" t="s">
        <v>239</v>
      </c>
      <c r="B68" s="109">
        <v>7</v>
      </c>
      <c r="C68" s="108">
        <v>33</v>
      </c>
      <c r="D68" s="108">
        <v>2</v>
      </c>
      <c r="E68" s="123">
        <v>42</v>
      </c>
      <c r="F68" s="65">
        <f t="shared" si="0"/>
        <v>0.95238095238095233</v>
      </c>
    </row>
    <row r="69" spans="1:6" x14ac:dyDescent="0.2">
      <c r="A69" s="55" t="s">
        <v>258</v>
      </c>
      <c r="B69" s="109">
        <v>88</v>
      </c>
      <c r="C69" s="108">
        <v>44</v>
      </c>
      <c r="D69" s="108">
        <v>25</v>
      </c>
      <c r="E69" s="123">
        <v>157</v>
      </c>
      <c r="F69" s="65">
        <f t="shared" si="0"/>
        <v>0.84076433121019112</v>
      </c>
    </row>
    <row r="70" spans="1:6" x14ac:dyDescent="0.2">
      <c r="A70" s="63" t="s">
        <v>411</v>
      </c>
      <c r="B70" s="109">
        <v>56</v>
      </c>
      <c r="C70" s="108">
        <v>52</v>
      </c>
      <c r="D70" s="108">
        <v>8</v>
      </c>
      <c r="E70" s="123">
        <v>116</v>
      </c>
      <c r="F70" s="65">
        <f t="shared" si="0"/>
        <v>0.93103448275862066</v>
      </c>
    </row>
    <row r="71" spans="1:6" x14ac:dyDescent="0.2">
      <c r="A71" s="63" t="s">
        <v>377</v>
      </c>
      <c r="B71" s="109">
        <v>2</v>
      </c>
      <c r="C71" s="108">
        <v>96</v>
      </c>
      <c r="D71" s="108">
        <v>2</v>
      </c>
      <c r="E71" s="123">
        <v>100</v>
      </c>
      <c r="F71" s="65">
        <f t="shared" si="0"/>
        <v>0.98</v>
      </c>
    </row>
    <row r="72" spans="1:6" x14ac:dyDescent="0.2">
      <c r="A72" s="63" t="s">
        <v>560</v>
      </c>
      <c r="B72" s="109">
        <v>0</v>
      </c>
      <c r="C72" s="108">
        <v>43</v>
      </c>
      <c r="D72" s="108">
        <v>0</v>
      </c>
      <c r="E72" s="123">
        <v>43</v>
      </c>
      <c r="F72" s="65">
        <f t="shared" ref="F72:F136" si="1">IFERROR((B72+C72)/E72,"N/A")</f>
        <v>1</v>
      </c>
    </row>
    <row r="73" spans="1:6" x14ac:dyDescent="0.2">
      <c r="A73" s="55" t="s">
        <v>273</v>
      </c>
      <c r="B73" s="109">
        <v>3</v>
      </c>
      <c r="C73" s="108">
        <v>156</v>
      </c>
      <c r="D73" s="108">
        <v>10</v>
      </c>
      <c r="E73" s="123">
        <v>169</v>
      </c>
      <c r="F73" s="65">
        <f t="shared" si="1"/>
        <v>0.94082840236686394</v>
      </c>
    </row>
    <row r="74" spans="1:6" x14ac:dyDescent="0.2">
      <c r="A74" s="63" t="s">
        <v>383</v>
      </c>
      <c r="B74" s="109">
        <v>26</v>
      </c>
      <c r="C74" s="108">
        <v>3</v>
      </c>
      <c r="D74" s="108">
        <v>7</v>
      </c>
      <c r="E74" s="123">
        <v>36</v>
      </c>
      <c r="F74" s="65">
        <f t="shared" si="1"/>
        <v>0.80555555555555558</v>
      </c>
    </row>
    <row r="75" spans="1:6" x14ac:dyDescent="0.2">
      <c r="A75" s="63" t="s">
        <v>531</v>
      </c>
      <c r="B75" s="109">
        <v>217</v>
      </c>
      <c r="C75" s="108">
        <v>89</v>
      </c>
      <c r="D75" s="108">
        <v>30</v>
      </c>
      <c r="E75" s="123">
        <v>336</v>
      </c>
      <c r="F75" s="65">
        <f t="shared" si="1"/>
        <v>0.9107142857142857</v>
      </c>
    </row>
    <row r="76" spans="1:6" x14ac:dyDescent="0.2">
      <c r="A76" s="63" t="s">
        <v>499</v>
      </c>
      <c r="B76" s="109">
        <v>1</v>
      </c>
      <c r="C76" s="108">
        <v>21</v>
      </c>
      <c r="D76" s="108">
        <v>4</v>
      </c>
      <c r="E76" s="123">
        <v>26</v>
      </c>
      <c r="F76" s="65">
        <f t="shared" si="1"/>
        <v>0.84615384615384615</v>
      </c>
    </row>
    <row r="77" spans="1:6" x14ac:dyDescent="0.2">
      <c r="A77" s="55" t="s">
        <v>305</v>
      </c>
      <c r="B77" s="109">
        <v>0</v>
      </c>
      <c r="C77" s="108">
        <v>0</v>
      </c>
      <c r="D77" s="108">
        <v>0</v>
      </c>
      <c r="E77" s="123">
        <v>0</v>
      </c>
      <c r="F77" s="65" t="str">
        <f t="shared" si="1"/>
        <v>N/A</v>
      </c>
    </row>
    <row r="78" spans="1:6" x14ac:dyDescent="0.2">
      <c r="A78" s="55" t="s">
        <v>268</v>
      </c>
      <c r="B78" s="109">
        <v>0</v>
      </c>
      <c r="C78" s="108">
        <v>0</v>
      </c>
      <c r="D78" s="108">
        <v>0</v>
      </c>
      <c r="E78" s="123">
        <v>0</v>
      </c>
      <c r="F78" s="65" t="str">
        <f t="shared" si="1"/>
        <v>N/A</v>
      </c>
    </row>
    <row r="79" spans="1:6" x14ac:dyDescent="0.2">
      <c r="A79" s="55" t="s">
        <v>306</v>
      </c>
      <c r="B79" s="109">
        <v>30</v>
      </c>
      <c r="C79" s="108">
        <v>15</v>
      </c>
      <c r="D79" s="108">
        <v>12</v>
      </c>
      <c r="E79" s="123">
        <v>57</v>
      </c>
      <c r="F79" s="65">
        <f t="shared" si="1"/>
        <v>0.78947368421052633</v>
      </c>
    </row>
    <row r="80" spans="1:6" x14ac:dyDescent="0.2">
      <c r="A80" s="55" t="s">
        <v>291</v>
      </c>
      <c r="B80" s="109">
        <v>1</v>
      </c>
      <c r="C80" s="108">
        <v>1</v>
      </c>
      <c r="D80" s="108">
        <v>0</v>
      </c>
      <c r="E80" s="123">
        <v>2</v>
      </c>
      <c r="F80" s="65">
        <f t="shared" si="1"/>
        <v>1</v>
      </c>
    </row>
    <row r="81" spans="1:6" x14ac:dyDescent="0.2">
      <c r="A81" s="63" t="s">
        <v>410</v>
      </c>
      <c r="B81" s="109">
        <v>2</v>
      </c>
      <c r="C81" s="108">
        <v>35</v>
      </c>
      <c r="D81" s="108">
        <v>3</v>
      </c>
      <c r="E81" s="123">
        <v>40</v>
      </c>
      <c r="F81" s="65">
        <f t="shared" si="1"/>
        <v>0.92500000000000004</v>
      </c>
    </row>
    <row r="82" spans="1:6" x14ac:dyDescent="0.2">
      <c r="A82" s="63" t="s">
        <v>416</v>
      </c>
      <c r="B82" s="109">
        <v>10</v>
      </c>
      <c r="C82" s="108">
        <v>3</v>
      </c>
      <c r="D82" s="108">
        <v>3</v>
      </c>
      <c r="E82" s="123">
        <v>16</v>
      </c>
      <c r="F82" s="65">
        <f t="shared" si="1"/>
        <v>0.8125</v>
      </c>
    </row>
    <row r="83" spans="1:6" x14ac:dyDescent="0.2">
      <c r="A83" s="55" t="s">
        <v>257</v>
      </c>
      <c r="B83" s="109">
        <v>80</v>
      </c>
      <c r="C83" s="108">
        <v>95</v>
      </c>
      <c r="D83" s="108">
        <v>8</v>
      </c>
      <c r="E83" s="123">
        <v>183</v>
      </c>
      <c r="F83" s="65">
        <f t="shared" si="1"/>
        <v>0.95628415300546443</v>
      </c>
    </row>
    <row r="84" spans="1:6" x14ac:dyDescent="0.2">
      <c r="A84" s="55" t="s">
        <v>246</v>
      </c>
      <c r="B84" s="109">
        <v>1</v>
      </c>
      <c r="C84" s="108">
        <v>15</v>
      </c>
      <c r="D84" s="108">
        <v>1</v>
      </c>
      <c r="E84" s="123">
        <v>17</v>
      </c>
      <c r="F84" s="65">
        <f t="shared" si="1"/>
        <v>0.94117647058823528</v>
      </c>
    </row>
    <row r="85" spans="1:6" x14ac:dyDescent="0.2">
      <c r="A85" s="63" t="s">
        <v>559</v>
      </c>
      <c r="B85" s="109">
        <v>0</v>
      </c>
      <c r="C85" s="108">
        <v>0</v>
      </c>
      <c r="D85" s="108">
        <v>0</v>
      </c>
      <c r="E85" s="123">
        <v>0</v>
      </c>
      <c r="F85" s="65" t="str">
        <f t="shared" si="1"/>
        <v>N/A</v>
      </c>
    </row>
    <row r="86" spans="1:6" x14ac:dyDescent="0.2">
      <c r="A86" s="63" t="s">
        <v>618</v>
      </c>
      <c r="B86" s="109">
        <v>2</v>
      </c>
      <c r="C86" s="108">
        <v>0</v>
      </c>
      <c r="D86" s="108">
        <v>0</v>
      </c>
      <c r="E86" s="123">
        <v>2</v>
      </c>
      <c r="F86" s="65">
        <f t="shared" si="1"/>
        <v>1</v>
      </c>
    </row>
    <row r="87" spans="1:6" x14ac:dyDescent="0.2">
      <c r="A87" s="63" t="s">
        <v>417</v>
      </c>
      <c r="B87" s="109">
        <v>12</v>
      </c>
      <c r="C87" s="108">
        <v>146</v>
      </c>
      <c r="D87" s="108">
        <v>7</v>
      </c>
      <c r="E87" s="123">
        <v>165</v>
      </c>
      <c r="F87" s="65">
        <f t="shared" si="1"/>
        <v>0.95757575757575752</v>
      </c>
    </row>
    <row r="88" spans="1:6" x14ac:dyDescent="0.2">
      <c r="A88" s="63" t="s">
        <v>528</v>
      </c>
      <c r="B88" s="109">
        <v>0</v>
      </c>
      <c r="C88" s="108">
        <v>2</v>
      </c>
      <c r="D88" s="108">
        <v>0</v>
      </c>
      <c r="E88" s="123">
        <v>2</v>
      </c>
      <c r="F88" s="65">
        <f t="shared" si="1"/>
        <v>1</v>
      </c>
    </row>
    <row r="89" spans="1:6" x14ac:dyDescent="0.2">
      <c r="A89" s="63" t="s">
        <v>438</v>
      </c>
      <c r="B89" s="109">
        <v>71</v>
      </c>
      <c r="C89" s="108">
        <v>216</v>
      </c>
      <c r="D89" s="108">
        <v>25</v>
      </c>
      <c r="E89" s="123">
        <v>312</v>
      </c>
      <c r="F89" s="65">
        <f t="shared" si="1"/>
        <v>0.91987179487179482</v>
      </c>
    </row>
    <row r="90" spans="1:6" x14ac:dyDescent="0.2">
      <c r="A90" s="63" t="s">
        <v>432</v>
      </c>
      <c r="B90" s="109">
        <v>44</v>
      </c>
      <c r="C90" s="108">
        <v>40</v>
      </c>
      <c r="D90" s="108">
        <v>17</v>
      </c>
      <c r="E90" s="123">
        <v>101</v>
      </c>
      <c r="F90" s="65">
        <f t="shared" si="1"/>
        <v>0.83168316831683164</v>
      </c>
    </row>
    <row r="91" spans="1:6" x14ac:dyDescent="0.2">
      <c r="A91" s="63" t="s">
        <v>437</v>
      </c>
      <c r="B91" s="109">
        <v>2</v>
      </c>
      <c r="C91" s="108">
        <v>0</v>
      </c>
      <c r="D91" s="108">
        <v>0</v>
      </c>
      <c r="E91" s="123">
        <v>2</v>
      </c>
      <c r="F91" s="65">
        <f t="shared" si="1"/>
        <v>1</v>
      </c>
    </row>
    <row r="92" spans="1:6" x14ac:dyDescent="0.2">
      <c r="A92" s="63" t="s">
        <v>378</v>
      </c>
      <c r="B92" s="109">
        <v>4</v>
      </c>
      <c r="C92" s="108">
        <v>113</v>
      </c>
      <c r="D92" s="108">
        <v>3</v>
      </c>
      <c r="E92" s="123">
        <v>120</v>
      </c>
      <c r="F92" s="65">
        <f t="shared" si="1"/>
        <v>0.97499999999999998</v>
      </c>
    </row>
    <row r="93" spans="1:6" x14ac:dyDescent="0.2">
      <c r="A93" s="63" t="s">
        <v>429</v>
      </c>
      <c r="B93" s="109">
        <v>3</v>
      </c>
      <c r="C93" s="108">
        <v>61</v>
      </c>
      <c r="D93" s="108">
        <v>0</v>
      </c>
      <c r="E93" s="123">
        <v>64</v>
      </c>
      <c r="F93" s="65">
        <f t="shared" si="1"/>
        <v>1</v>
      </c>
    </row>
    <row r="94" spans="1:6" x14ac:dyDescent="0.2">
      <c r="A94" s="63" t="s">
        <v>498</v>
      </c>
      <c r="B94" s="109">
        <v>11</v>
      </c>
      <c r="C94" s="108">
        <v>117</v>
      </c>
      <c r="D94" s="108">
        <v>8</v>
      </c>
      <c r="E94" s="123">
        <v>136</v>
      </c>
      <c r="F94" s="65">
        <f t="shared" si="1"/>
        <v>0.94117647058823528</v>
      </c>
    </row>
    <row r="95" spans="1:6" x14ac:dyDescent="0.2">
      <c r="A95" s="63" t="s">
        <v>501</v>
      </c>
      <c r="B95" s="109">
        <v>123</v>
      </c>
      <c r="C95" s="108">
        <v>59</v>
      </c>
      <c r="D95" s="108">
        <v>10</v>
      </c>
      <c r="E95" s="123">
        <v>192</v>
      </c>
      <c r="F95" s="65">
        <f t="shared" si="1"/>
        <v>0.94791666666666663</v>
      </c>
    </row>
    <row r="96" spans="1:6" x14ac:dyDescent="0.2">
      <c r="A96" s="63" t="s">
        <v>565</v>
      </c>
      <c r="B96" s="109">
        <v>20</v>
      </c>
      <c r="C96" s="108">
        <v>5</v>
      </c>
      <c r="D96" s="108">
        <v>2</v>
      </c>
      <c r="E96" s="123">
        <v>27</v>
      </c>
      <c r="F96" s="65">
        <f t="shared" si="1"/>
        <v>0.92592592592592593</v>
      </c>
    </row>
    <row r="97" spans="1:6" x14ac:dyDescent="0.2">
      <c r="A97" s="63" t="s">
        <v>475</v>
      </c>
      <c r="B97" s="109">
        <v>0</v>
      </c>
      <c r="C97" s="108">
        <v>0</v>
      </c>
      <c r="D97" s="108">
        <v>0</v>
      </c>
      <c r="E97" s="123">
        <v>0</v>
      </c>
      <c r="F97" s="65" t="str">
        <f t="shared" si="1"/>
        <v>N/A</v>
      </c>
    </row>
    <row r="98" spans="1:6" x14ac:dyDescent="0.2">
      <c r="A98" s="55" t="s">
        <v>276</v>
      </c>
      <c r="B98" s="109">
        <v>38</v>
      </c>
      <c r="C98" s="108">
        <v>32</v>
      </c>
      <c r="D98" s="108">
        <v>12</v>
      </c>
      <c r="E98" s="123">
        <v>82</v>
      </c>
      <c r="F98" s="65">
        <f t="shared" si="1"/>
        <v>0.85365853658536583</v>
      </c>
    </row>
    <row r="99" spans="1:6" x14ac:dyDescent="0.2">
      <c r="A99" s="55" t="s">
        <v>247</v>
      </c>
      <c r="B99" s="109">
        <v>0</v>
      </c>
      <c r="C99" s="108">
        <v>5</v>
      </c>
      <c r="D99" s="108">
        <v>1</v>
      </c>
      <c r="E99" s="123">
        <v>6</v>
      </c>
      <c r="F99" s="65">
        <f t="shared" si="1"/>
        <v>0.83333333333333337</v>
      </c>
    </row>
    <row r="100" spans="1:6" x14ac:dyDescent="0.2">
      <c r="A100" s="63" t="s">
        <v>497</v>
      </c>
      <c r="B100" s="109">
        <v>31</v>
      </c>
      <c r="C100" s="108">
        <v>19</v>
      </c>
      <c r="D100" s="108">
        <v>10</v>
      </c>
      <c r="E100" s="123">
        <v>60</v>
      </c>
      <c r="F100" s="65">
        <f t="shared" si="1"/>
        <v>0.83333333333333337</v>
      </c>
    </row>
    <row r="101" spans="1:6" x14ac:dyDescent="0.2">
      <c r="A101" s="55" t="s">
        <v>277</v>
      </c>
      <c r="B101" s="109">
        <v>231</v>
      </c>
      <c r="C101" s="108">
        <v>186</v>
      </c>
      <c r="D101" s="108">
        <v>25</v>
      </c>
      <c r="E101" s="123">
        <v>442</v>
      </c>
      <c r="F101" s="65">
        <f t="shared" si="1"/>
        <v>0.9434389140271493</v>
      </c>
    </row>
    <row r="102" spans="1:6" x14ac:dyDescent="0.2">
      <c r="A102" s="55" t="s">
        <v>307</v>
      </c>
      <c r="B102" s="109">
        <v>71</v>
      </c>
      <c r="C102" s="108">
        <v>287</v>
      </c>
      <c r="D102" s="108">
        <v>21</v>
      </c>
      <c r="E102" s="123">
        <v>379</v>
      </c>
      <c r="F102" s="65">
        <f t="shared" si="1"/>
        <v>0.9445910290237467</v>
      </c>
    </row>
    <row r="103" spans="1:6" x14ac:dyDescent="0.2">
      <c r="A103" s="55" t="s">
        <v>235</v>
      </c>
      <c r="B103" s="109">
        <v>3</v>
      </c>
      <c r="C103" s="108">
        <v>2</v>
      </c>
      <c r="D103" s="108">
        <v>1</v>
      </c>
      <c r="E103" s="123">
        <v>6</v>
      </c>
      <c r="F103" s="65">
        <f t="shared" si="1"/>
        <v>0.83333333333333337</v>
      </c>
    </row>
    <row r="104" spans="1:6" customFormat="1" ht="15" x14ac:dyDescent="0.25">
      <c r="A104" s="55" t="s">
        <v>308</v>
      </c>
      <c r="B104" s="109">
        <v>98</v>
      </c>
      <c r="C104" s="108">
        <v>42</v>
      </c>
      <c r="D104" s="108">
        <v>11</v>
      </c>
      <c r="E104" s="123">
        <v>151</v>
      </c>
      <c r="F104" s="65">
        <f t="shared" si="1"/>
        <v>0.92715231788079466</v>
      </c>
    </row>
    <row r="105" spans="1:6" x14ac:dyDescent="0.2">
      <c r="A105" s="55" t="s">
        <v>275</v>
      </c>
      <c r="B105" s="109">
        <v>102</v>
      </c>
      <c r="C105" s="108">
        <v>524</v>
      </c>
      <c r="D105" s="108">
        <v>32</v>
      </c>
      <c r="E105" s="123">
        <v>658</v>
      </c>
      <c r="F105" s="65">
        <f t="shared" si="1"/>
        <v>0.95136778115501519</v>
      </c>
    </row>
    <row r="106" spans="1:6" x14ac:dyDescent="0.2">
      <c r="A106" s="55" t="s">
        <v>309</v>
      </c>
      <c r="B106" s="109">
        <v>85</v>
      </c>
      <c r="C106" s="108">
        <v>379</v>
      </c>
      <c r="D106" s="108">
        <v>15</v>
      </c>
      <c r="E106" s="123">
        <v>479</v>
      </c>
      <c r="F106" s="65">
        <f t="shared" si="1"/>
        <v>0.96868475991649272</v>
      </c>
    </row>
    <row r="107" spans="1:6" x14ac:dyDescent="0.2">
      <c r="A107" s="55" t="s">
        <v>288</v>
      </c>
      <c r="B107" s="109">
        <v>0</v>
      </c>
      <c r="C107" s="108">
        <v>0</v>
      </c>
      <c r="D107" s="108">
        <v>0</v>
      </c>
      <c r="E107" s="123">
        <v>0</v>
      </c>
      <c r="F107" s="65" t="str">
        <f t="shared" si="1"/>
        <v>N/A</v>
      </c>
    </row>
    <row r="108" spans="1:6" x14ac:dyDescent="0.2">
      <c r="A108" s="63" t="s">
        <v>418</v>
      </c>
      <c r="B108" s="109">
        <v>27</v>
      </c>
      <c r="C108" s="108">
        <v>303</v>
      </c>
      <c r="D108" s="108">
        <v>15</v>
      </c>
      <c r="E108" s="123">
        <v>345</v>
      </c>
      <c r="F108" s="65">
        <f t="shared" si="1"/>
        <v>0.95652173913043481</v>
      </c>
    </row>
    <row r="109" spans="1:6" x14ac:dyDescent="0.2">
      <c r="A109" s="63" t="s">
        <v>557</v>
      </c>
      <c r="B109" s="109">
        <v>20</v>
      </c>
      <c r="C109" s="108">
        <v>11</v>
      </c>
      <c r="D109" s="108">
        <v>0</v>
      </c>
      <c r="E109" s="123">
        <v>31</v>
      </c>
      <c r="F109" s="65">
        <f t="shared" si="1"/>
        <v>1</v>
      </c>
    </row>
    <row r="110" spans="1:6" x14ac:dyDescent="0.2">
      <c r="A110" s="63" t="s">
        <v>564</v>
      </c>
      <c r="B110" s="109">
        <v>8</v>
      </c>
      <c r="C110" s="108">
        <v>1</v>
      </c>
      <c r="D110" s="108">
        <v>2</v>
      </c>
      <c r="E110" s="123">
        <v>11</v>
      </c>
      <c r="F110" s="65">
        <f t="shared" si="1"/>
        <v>0.81818181818181823</v>
      </c>
    </row>
    <row r="111" spans="1:6" x14ac:dyDescent="0.2">
      <c r="A111" s="55" t="s">
        <v>300</v>
      </c>
      <c r="B111" s="109">
        <v>0</v>
      </c>
      <c r="C111" s="108">
        <v>0</v>
      </c>
      <c r="D111" s="108">
        <v>1</v>
      </c>
      <c r="E111" s="123">
        <v>1</v>
      </c>
      <c r="F111" s="65">
        <f t="shared" si="1"/>
        <v>0</v>
      </c>
    </row>
    <row r="112" spans="1:6" x14ac:dyDescent="0.2">
      <c r="A112" s="63" t="s">
        <v>535</v>
      </c>
      <c r="B112" s="109">
        <v>0</v>
      </c>
      <c r="C112" s="108">
        <v>0</v>
      </c>
      <c r="D112" s="108">
        <v>0</v>
      </c>
      <c r="E112" s="123">
        <v>0</v>
      </c>
      <c r="F112" s="65" t="str">
        <f t="shared" si="1"/>
        <v>N/A</v>
      </c>
    </row>
    <row r="113" spans="1:6" x14ac:dyDescent="0.2">
      <c r="A113" s="55" t="s">
        <v>310</v>
      </c>
      <c r="B113" s="109">
        <v>5</v>
      </c>
      <c r="C113" s="108">
        <v>90</v>
      </c>
      <c r="D113" s="108">
        <v>9</v>
      </c>
      <c r="E113" s="123">
        <v>104</v>
      </c>
      <c r="F113" s="65">
        <f t="shared" si="1"/>
        <v>0.91346153846153844</v>
      </c>
    </row>
    <row r="114" spans="1:6" x14ac:dyDescent="0.2">
      <c r="A114" s="63" t="s">
        <v>472</v>
      </c>
      <c r="B114" s="109">
        <v>0</v>
      </c>
      <c r="C114" s="108">
        <v>0</v>
      </c>
      <c r="D114" s="108">
        <v>0</v>
      </c>
      <c r="E114" s="123">
        <v>0</v>
      </c>
      <c r="F114" s="65" t="str">
        <f t="shared" si="1"/>
        <v>N/A</v>
      </c>
    </row>
    <row r="115" spans="1:6" x14ac:dyDescent="0.2">
      <c r="A115" s="55" t="s">
        <v>259</v>
      </c>
      <c r="B115" s="109">
        <v>2</v>
      </c>
      <c r="C115" s="108">
        <v>32</v>
      </c>
      <c r="D115" s="108">
        <v>3</v>
      </c>
      <c r="E115" s="123">
        <v>37</v>
      </c>
      <c r="F115" s="65">
        <f t="shared" si="1"/>
        <v>0.91891891891891897</v>
      </c>
    </row>
    <row r="116" spans="1:6" x14ac:dyDescent="0.2">
      <c r="A116" s="63" t="s">
        <v>407</v>
      </c>
      <c r="B116" s="109">
        <v>290</v>
      </c>
      <c r="C116" s="108">
        <v>144</v>
      </c>
      <c r="D116" s="108">
        <v>39</v>
      </c>
      <c r="E116" s="123">
        <v>473</v>
      </c>
      <c r="F116" s="65">
        <f t="shared" si="1"/>
        <v>0.91754756871035936</v>
      </c>
    </row>
    <row r="117" spans="1:6" x14ac:dyDescent="0.2">
      <c r="A117" s="63" t="s">
        <v>478</v>
      </c>
      <c r="B117" s="109">
        <v>17</v>
      </c>
      <c r="C117" s="108">
        <v>91</v>
      </c>
      <c r="D117" s="108">
        <v>3</v>
      </c>
      <c r="E117" s="123">
        <v>111</v>
      </c>
      <c r="F117" s="65">
        <f t="shared" si="1"/>
        <v>0.97297297297297303</v>
      </c>
    </row>
    <row r="118" spans="1:6" x14ac:dyDescent="0.2">
      <c r="A118" s="55" t="s">
        <v>287</v>
      </c>
      <c r="B118" s="109">
        <v>0</v>
      </c>
      <c r="C118" s="108">
        <v>10</v>
      </c>
      <c r="D118" s="108">
        <v>2</v>
      </c>
      <c r="E118" s="123">
        <v>12</v>
      </c>
      <c r="F118" s="65">
        <f t="shared" si="1"/>
        <v>0.83333333333333337</v>
      </c>
    </row>
    <row r="119" spans="1:6" x14ac:dyDescent="0.2">
      <c r="A119" s="63" t="s">
        <v>381</v>
      </c>
      <c r="B119" s="109">
        <v>4</v>
      </c>
      <c r="C119" s="108">
        <v>0</v>
      </c>
      <c r="D119" s="108">
        <v>1</v>
      </c>
      <c r="E119" s="123">
        <v>5</v>
      </c>
      <c r="F119" s="65">
        <f t="shared" si="1"/>
        <v>0.8</v>
      </c>
    </row>
    <row r="120" spans="1:6" x14ac:dyDescent="0.2">
      <c r="A120" s="55" t="s">
        <v>242</v>
      </c>
      <c r="B120" s="92">
        <v>303</v>
      </c>
      <c r="C120" s="108">
        <v>123</v>
      </c>
      <c r="D120" s="108">
        <v>52</v>
      </c>
      <c r="E120" s="123">
        <v>478</v>
      </c>
      <c r="F120" s="65">
        <f t="shared" si="1"/>
        <v>0.89121338912133896</v>
      </c>
    </row>
    <row r="121" spans="1:6" x14ac:dyDescent="0.2">
      <c r="A121" s="63" t="s">
        <v>529</v>
      </c>
      <c r="B121" s="109">
        <v>39</v>
      </c>
      <c r="C121" s="108">
        <v>48</v>
      </c>
      <c r="D121" s="108">
        <v>7</v>
      </c>
      <c r="E121" s="123">
        <v>94</v>
      </c>
      <c r="F121" s="65">
        <f t="shared" si="1"/>
        <v>0.92553191489361697</v>
      </c>
    </row>
    <row r="122" spans="1:6" x14ac:dyDescent="0.2">
      <c r="A122" s="63" t="s">
        <v>527</v>
      </c>
      <c r="B122" s="109">
        <v>2</v>
      </c>
      <c r="C122" s="108">
        <v>114</v>
      </c>
      <c r="D122" s="108">
        <v>3</v>
      </c>
      <c r="E122" s="123">
        <v>119</v>
      </c>
      <c r="F122" s="65">
        <f t="shared" si="1"/>
        <v>0.97478991596638653</v>
      </c>
    </row>
    <row r="123" spans="1:6" x14ac:dyDescent="0.2">
      <c r="A123" s="63" t="s">
        <v>471</v>
      </c>
      <c r="B123" s="109">
        <v>0</v>
      </c>
      <c r="C123" s="108">
        <v>0</v>
      </c>
      <c r="D123" s="108">
        <v>0</v>
      </c>
      <c r="E123" s="123">
        <v>0</v>
      </c>
      <c r="F123" s="65" t="str">
        <f t="shared" si="1"/>
        <v>N/A</v>
      </c>
    </row>
    <row r="124" spans="1:6" x14ac:dyDescent="0.2">
      <c r="A124" s="55" t="s">
        <v>232</v>
      </c>
      <c r="B124" s="109">
        <v>4</v>
      </c>
      <c r="C124" s="108">
        <v>11</v>
      </c>
      <c r="D124" s="108">
        <v>2</v>
      </c>
      <c r="E124" s="123">
        <v>17</v>
      </c>
      <c r="F124" s="65">
        <f t="shared" si="1"/>
        <v>0.88235294117647056</v>
      </c>
    </row>
    <row r="125" spans="1:6" x14ac:dyDescent="0.2">
      <c r="A125" s="63" t="s">
        <v>532</v>
      </c>
      <c r="B125" s="109">
        <v>5</v>
      </c>
      <c r="C125" s="108">
        <v>1</v>
      </c>
      <c r="D125" s="108">
        <v>0</v>
      </c>
      <c r="E125" s="123">
        <v>6</v>
      </c>
      <c r="F125" s="65">
        <f t="shared" si="1"/>
        <v>1</v>
      </c>
    </row>
    <row r="126" spans="1:6" x14ac:dyDescent="0.2">
      <c r="A126" s="63" t="s">
        <v>558</v>
      </c>
      <c r="B126" s="109">
        <v>0</v>
      </c>
      <c r="C126" s="108">
        <v>38</v>
      </c>
      <c r="D126" s="108">
        <v>0</v>
      </c>
      <c r="E126" s="123">
        <v>38</v>
      </c>
      <c r="F126" s="65">
        <f t="shared" si="1"/>
        <v>1</v>
      </c>
    </row>
    <row r="127" spans="1:6" x14ac:dyDescent="0.2">
      <c r="A127" s="63" t="s">
        <v>413</v>
      </c>
      <c r="B127" s="109">
        <v>24</v>
      </c>
      <c r="C127" s="108">
        <v>128</v>
      </c>
      <c r="D127" s="108">
        <v>7</v>
      </c>
      <c r="E127" s="123">
        <v>159</v>
      </c>
      <c r="F127" s="65">
        <f t="shared" si="1"/>
        <v>0.95597484276729561</v>
      </c>
    </row>
    <row r="128" spans="1:6" x14ac:dyDescent="0.2">
      <c r="A128" s="63" t="s">
        <v>556</v>
      </c>
      <c r="B128" s="109">
        <v>125</v>
      </c>
      <c r="C128" s="108">
        <v>99</v>
      </c>
      <c r="D128" s="108">
        <v>16</v>
      </c>
      <c r="E128" s="123">
        <v>240</v>
      </c>
      <c r="F128" s="65">
        <f t="shared" si="1"/>
        <v>0.93333333333333335</v>
      </c>
    </row>
    <row r="129" spans="1:6" x14ac:dyDescent="0.2">
      <c r="A129" s="55" t="s">
        <v>354</v>
      </c>
      <c r="B129" s="109">
        <v>0</v>
      </c>
      <c r="C129" s="108">
        <v>0</v>
      </c>
      <c r="D129" s="108">
        <v>0</v>
      </c>
      <c r="E129" s="123">
        <v>0</v>
      </c>
      <c r="F129" s="65" t="str">
        <f t="shared" si="1"/>
        <v>N/A</v>
      </c>
    </row>
    <row r="130" spans="1:6" x14ac:dyDescent="0.2">
      <c r="A130" s="63" t="s">
        <v>566</v>
      </c>
      <c r="B130" s="109">
        <v>2</v>
      </c>
      <c r="C130" s="108">
        <v>16</v>
      </c>
      <c r="D130" s="108">
        <v>1</v>
      </c>
      <c r="E130" s="123">
        <v>19</v>
      </c>
      <c r="F130" s="65">
        <f t="shared" si="1"/>
        <v>0.94736842105263153</v>
      </c>
    </row>
    <row r="131" spans="1:6" x14ac:dyDescent="0.2">
      <c r="A131" s="55" t="s">
        <v>355</v>
      </c>
      <c r="B131" s="109">
        <v>0</v>
      </c>
      <c r="C131" s="108">
        <v>0</v>
      </c>
      <c r="D131" s="108">
        <v>0</v>
      </c>
      <c r="E131" s="123">
        <v>0</v>
      </c>
      <c r="F131" s="65" t="str">
        <f t="shared" si="1"/>
        <v>N/A</v>
      </c>
    </row>
    <row r="132" spans="1:6" x14ac:dyDescent="0.2">
      <c r="A132" s="55" t="s">
        <v>311</v>
      </c>
      <c r="B132" s="109">
        <v>15</v>
      </c>
      <c r="C132" s="108">
        <v>170</v>
      </c>
      <c r="D132" s="108">
        <v>8</v>
      </c>
      <c r="E132" s="123">
        <v>193</v>
      </c>
      <c r="F132" s="65">
        <f t="shared" si="1"/>
        <v>0.95854922279792742</v>
      </c>
    </row>
    <row r="133" spans="1:6" x14ac:dyDescent="0.2">
      <c r="A133" s="55" t="s">
        <v>297</v>
      </c>
      <c r="B133" s="109">
        <v>0</v>
      </c>
      <c r="C133" s="108">
        <v>2</v>
      </c>
      <c r="D133" s="108">
        <v>0</v>
      </c>
      <c r="E133" s="123">
        <v>2</v>
      </c>
      <c r="F133" s="65">
        <f t="shared" si="1"/>
        <v>1</v>
      </c>
    </row>
    <row r="134" spans="1:6" x14ac:dyDescent="0.2">
      <c r="A134" s="55" t="s">
        <v>220</v>
      </c>
      <c r="B134" s="109">
        <v>29</v>
      </c>
      <c r="C134" s="108">
        <v>454</v>
      </c>
      <c r="D134" s="108">
        <v>14</v>
      </c>
      <c r="E134" s="123">
        <v>497</v>
      </c>
      <c r="F134" s="65">
        <f t="shared" si="1"/>
        <v>0.971830985915493</v>
      </c>
    </row>
    <row r="135" spans="1:6" x14ac:dyDescent="0.2">
      <c r="A135" s="55" t="s">
        <v>312</v>
      </c>
      <c r="B135" s="109">
        <v>6</v>
      </c>
      <c r="C135" s="108">
        <v>17</v>
      </c>
      <c r="D135" s="108">
        <v>3</v>
      </c>
      <c r="E135" s="123">
        <v>26</v>
      </c>
      <c r="F135" s="65">
        <f t="shared" si="1"/>
        <v>0.88461538461538458</v>
      </c>
    </row>
    <row r="136" spans="1:6" x14ac:dyDescent="0.2">
      <c r="A136" s="55" t="s">
        <v>292</v>
      </c>
      <c r="B136" s="109">
        <v>34</v>
      </c>
      <c r="C136" s="108">
        <v>16</v>
      </c>
      <c r="D136" s="108">
        <v>4</v>
      </c>
      <c r="E136" s="123">
        <v>54</v>
      </c>
      <c r="F136" s="65">
        <f t="shared" si="1"/>
        <v>0.92592592592592593</v>
      </c>
    </row>
    <row r="137" spans="1:6" x14ac:dyDescent="0.2">
      <c r="A137" s="55" t="s">
        <v>260</v>
      </c>
      <c r="B137" s="109">
        <v>5</v>
      </c>
      <c r="C137" s="108">
        <v>70</v>
      </c>
      <c r="D137" s="108">
        <v>1</v>
      </c>
      <c r="E137" s="123">
        <v>76</v>
      </c>
      <c r="F137" s="65">
        <f t="shared" ref="F137:F182" si="2">IFERROR((B137+C137)/E137,"N/A")</f>
        <v>0.98684210526315785</v>
      </c>
    </row>
    <row r="138" spans="1:6" x14ac:dyDescent="0.2">
      <c r="A138" s="55" t="s">
        <v>293</v>
      </c>
      <c r="B138" s="109">
        <v>144</v>
      </c>
      <c r="C138" s="108">
        <v>184</v>
      </c>
      <c r="D138" s="108">
        <v>58</v>
      </c>
      <c r="E138" s="123">
        <v>386</v>
      </c>
      <c r="F138" s="65">
        <f t="shared" si="2"/>
        <v>0.84974093264248707</v>
      </c>
    </row>
    <row r="139" spans="1:6" x14ac:dyDescent="0.2">
      <c r="A139" s="55" t="s">
        <v>238</v>
      </c>
      <c r="B139" s="109">
        <v>0</v>
      </c>
      <c r="C139" s="108">
        <v>0</v>
      </c>
      <c r="D139" s="108">
        <v>2</v>
      </c>
      <c r="E139" s="123">
        <v>2</v>
      </c>
      <c r="F139" s="65">
        <f t="shared" si="2"/>
        <v>0</v>
      </c>
    </row>
    <row r="140" spans="1:6" x14ac:dyDescent="0.2">
      <c r="A140" s="63" t="s">
        <v>493</v>
      </c>
      <c r="B140" s="109">
        <v>14</v>
      </c>
      <c r="C140" s="108">
        <v>350</v>
      </c>
      <c r="D140" s="108">
        <v>5</v>
      </c>
      <c r="E140" s="123">
        <v>369</v>
      </c>
      <c r="F140" s="65">
        <f t="shared" si="2"/>
        <v>0.98644986449864502</v>
      </c>
    </row>
    <row r="141" spans="1:6" x14ac:dyDescent="0.2">
      <c r="A141" s="55" t="s">
        <v>271</v>
      </c>
      <c r="B141" s="109">
        <v>68</v>
      </c>
      <c r="C141" s="108">
        <v>536</v>
      </c>
      <c r="D141" s="108">
        <v>23</v>
      </c>
      <c r="E141" s="123">
        <v>627</v>
      </c>
      <c r="F141" s="65">
        <f t="shared" si="2"/>
        <v>0.96331738437001591</v>
      </c>
    </row>
    <row r="142" spans="1:6" x14ac:dyDescent="0.2">
      <c r="A142" s="55" t="s">
        <v>226</v>
      </c>
      <c r="B142" s="109">
        <v>2</v>
      </c>
      <c r="C142" s="108">
        <v>148</v>
      </c>
      <c r="D142" s="108">
        <v>3</v>
      </c>
      <c r="E142" s="123">
        <v>153</v>
      </c>
      <c r="F142" s="65">
        <f t="shared" si="2"/>
        <v>0.98039215686274506</v>
      </c>
    </row>
    <row r="143" spans="1:6" x14ac:dyDescent="0.2">
      <c r="A143" s="55" t="s">
        <v>289</v>
      </c>
      <c r="B143" s="109">
        <v>0</v>
      </c>
      <c r="C143" s="108">
        <v>15</v>
      </c>
      <c r="D143" s="108">
        <v>2</v>
      </c>
      <c r="E143" s="123">
        <v>17</v>
      </c>
      <c r="F143" s="65">
        <f t="shared" si="2"/>
        <v>0.88235294117647056</v>
      </c>
    </row>
    <row r="144" spans="1:6" x14ac:dyDescent="0.2">
      <c r="A144" s="55" t="s">
        <v>231</v>
      </c>
      <c r="B144" s="109">
        <v>2</v>
      </c>
      <c r="C144" s="108">
        <v>3</v>
      </c>
      <c r="D144" s="108">
        <v>3</v>
      </c>
      <c r="E144" s="123">
        <v>8</v>
      </c>
      <c r="F144" s="65">
        <f t="shared" si="2"/>
        <v>0.625</v>
      </c>
    </row>
    <row r="145" spans="1:6" x14ac:dyDescent="0.2">
      <c r="A145" s="63" t="s">
        <v>530</v>
      </c>
      <c r="B145" s="109">
        <v>168</v>
      </c>
      <c r="C145" s="108">
        <v>66</v>
      </c>
      <c r="D145" s="108">
        <v>38</v>
      </c>
      <c r="E145" s="123">
        <v>272</v>
      </c>
      <c r="F145" s="65">
        <f t="shared" si="2"/>
        <v>0.86029411764705888</v>
      </c>
    </row>
    <row r="146" spans="1:6" x14ac:dyDescent="0.2">
      <c r="A146" s="63" t="s">
        <v>433</v>
      </c>
      <c r="B146" s="109">
        <v>1</v>
      </c>
      <c r="C146" s="108">
        <v>3</v>
      </c>
      <c r="D146" s="108">
        <v>1</v>
      </c>
      <c r="E146" s="123">
        <v>5</v>
      </c>
      <c r="F146" s="65">
        <f t="shared" si="2"/>
        <v>0.8</v>
      </c>
    </row>
    <row r="147" spans="1:6" x14ac:dyDescent="0.2">
      <c r="A147" s="55" t="s">
        <v>281</v>
      </c>
      <c r="B147" s="109">
        <v>214</v>
      </c>
      <c r="C147" s="108">
        <v>121</v>
      </c>
      <c r="D147" s="108">
        <v>66</v>
      </c>
      <c r="E147" s="123">
        <v>401</v>
      </c>
      <c r="F147" s="65">
        <f t="shared" si="2"/>
        <v>0.8354114713216958</v>
      </c>
    </row>
    <row r="148" spans="1:6" x14ac:dyDescent="0.2">
      <c r="A148" s="55" t="s">
        <v>283</v>
      </c>
      <c r="B148" s="109">
        <v>97</v>
      </c>
      <c r="C148" s="108">
        <v>125</v>
      </c>
      <c r="D148" s="108">
        <v>16</v>
      </c>
      <c r="E148" s="123">
        <v>238</v>
      </c>
      <c r="F148" s="65">
        <f t="shared" si="2"/>
        <v>0.9327731092436975</v>
      </c>
    </row>
    <row r="149" spans="1:6" x14ac:dyDescent="0.2">
      <c r="A149" s="63" t="s">
        <v>409</v>
      </c>
      <c r="B149" s="109">
        <v>0</v>
      </c>
      <c r="C149" s="108">
        <v>11</v>
      </c>
      <c r="D149" s="108">
        <v>1</v>
      </c>
      <c r="E149" s="123">
        <v>12</v>
      </c>
      <c r="F149" s="65">
        <f t="shared" si="2"/>
        <v>0.91666666666666663</v>
      </c>
    </row>
    <row r="150" spans="1:6" x14ac:dyDescent="0.2">
      <c r="A150" s="63" t="s">
        <v>533</v>
      </c>
      <c r="B150" s="109">
        <v>55</v>
      </c>
      <c r="C150" s="93">
        <v>657</v>
      </c>
      <c r="D150" s="108">
        <v>21</v>
      </c>
      <c r="E150" s="128">
        <v>733</v>
      </c>
      <c r="F150" s="65">
        <f t="shared" si="2"/>
        <v>0.97135061391541611</v>
      </c>
    </row>
    <row r="151" spans="1:6" x14ac:dyDescent="0.2">
      <c r="A151" s="63" t="s">
        <v>408</v>
      </c>
      <c r="B151" s="109">
        <v>132</v>
      </c>
      <c r="C151" s="108">
        <v>124</v>
      </c>
      <c r="D151" s="108">
        <v>19</v>
      </c>
      <c r="E151" s="123">
        <v>275</v>
      </c>
      <c r="F151" s="65">
        <f t="shared" si="2"/>
        <v>0.93090909090909091</v>
      </c>
    </row>
    <row r="152" spans="1:6" x14ac:dyDescent="0.2">
      <c r="A152" s="55" t="s">
        <v>249</v>
      </c>
      <c r="B152" s="109">
        <v>65</v>
      </c>
      <c r="C152" s="108">
        <v>228</v>
      </c>
      <c r="D152" s="108">
        <v>21</v>
      </c>
      <c r="E152" s="123">
        <v>314</v>
      </c>
      <c r="F152" s="65">
        <f t="shared" si="2"/>
        <v>0.93312101910828027</v>
      </c>
    </row>
    <row r="153" spans="1:6" x14ac:dyDescent="0.2">
      <c r="A153" s="55" t="s">
        <v>274</v>
      </c>
      <c r="B153" s="109">
        <v>1</v>
      </c>
      <c r="C153" s="108">
        <v>65</v>
      </c>
      <c r="D153" s="108">
        <v>4</v>
      </c>
      <c r="E153" s="123">
        <v>70</v>
      </c>
      <c r="F153" s="65">
        <f t="shared" si="2"/>
        <v>0.94285714285714284</v>
      </c>
    </row>
    <row r="154" spans="1:6" x14ac:dyDescent="0.2">
      <c r="A154" s="55" t="s">
        <v>313</v>
      </c>
      <c r="B154" s="109">
        <v>0</v>
      </c>
      <c r="C154" s="108">
        <v>0</v>
      </c>
      <c r="D154" s="108">
        <v>0</v>
      </c>
      <c r="E154" s="123">
        <v>0</v>
      </c>
      <c r="F154" s="65" t="str">
        <f t="shared" si="2"/>
        <v>N/A</v>
      </c>
    </row>
    <row r="155" spans="1:6" x14ac:dyDescent="0.2">
      <c r="A155" s="63" t="s">
        <v>436</v>
      </c>
      <c r="B155" s="109">
        <v>7</v>
      </c>
      <c r="C155" s="108">
        <v>37</v>
      </c>
      <c r="D155" s="108">
        <v>2</v>
      </c>
      <c r="E155" s="123">
        <v>46</v>
      </c>
      <c r="F155" s="65">
        <f t="shared" si="2"/>
        <v>0.95652173913043481</v>
      </c>
    </row>
    <row r="156" spans="1:6" x14ac:dyDescent="0.2">
      <c r="A156" s="63" t="s">
        <v>431</v>
      </c>
      <c r="B156" s="109">
        <v>0</v>
      </c>
      <c r="C156" s="108">
        <v>0</v>
      </c>
      <c r="D156" s="108">
        <v>0</v>
      </c>
      <c r="E156" s="123">
        <v>0</v>
      </c>
      <c r="F156" s="65" t="str">
        <f t="shared" si="2"/>
        <v>N/A</v>
      </c>
    </row>
    <row r="157" spans="1:6" x14ac:dyDescent="0.2">
      <c r="A157" s="55" t="s">
        <v>314</v>
      </c>
      <c r="B157" s="109">
        <v>1</v>
      </c>
      <c r="C157" s="108">
        <v>63</v>
      </c>
      <c r="D157" s="108">
        <v>1</v>
      </c>
      <c r="E157" s="123">
        <v>65</v>
      </c>
      <c r="F157" s="65">
        <f t="shared" si="2"/>
        <v>0.98461538461538467</v>
      </c>
    </row>
    <row r="158" spans="1:6" x14ac:dyDescent="0.2">
      <c r="A158" s="55" t="s">
        <v>253</v>
      </c>
      <c r="B158" s="109">
        <v>117</v>
      </c>
      <c r="C158" s="108">
        <v>440</v>
      </c>
      <c r="D158" s="108">
        <v>29</v>
      </c>
      <c r="E158" s="123">
        <v>586</v>
      </c>
      <c r="F158" s="65">
        <f t="shared" si="2"/>
        <v>0.95051194539249151</v>
      </c>
    </row>
    <row r="159" spans="1:6" x14ac:dyDescent="0.2">
      <c r="A159" s="55" t="s">
        <v>294</v>
      </c>
      <c r="B159" s="109">
        <v>35</v>
      </c>
      <c r="C159" s="108">
        <v>253</v>
      </c>
      <c r="D159" s="108">
        <v>16</v>
      </c>
      <c r="E159" s="123">
        <v>304</v>
      </c>
      <c r="F159" s="65">
        <f t="shared" si="2"/>
        <v>0.94736842105263153</v>
      </c>
    </row>
    <row r="160" spans="1:6" x14ac:dyDescent="0.2">
      <c r="A160" s="55" t="s">
        <v>233</v>
      </c>
      <c r="B160" s="109">
        <v>4</v>
      </c>
      <c r="C160" s="108">
        <v>59</v>
      </c>
      <c r="D160" s="108">
        <v>3</v>
      </c>
      <c r="E160" s="123">
        <v>66</v>
      </c>
      <c r="F160" s="65">
        <f t="shared" si="2"/>
        <v>0.95454545454545459</v>
      </c>
    </row>
    <row r="161" spans="1:6" x14ac:dyDescent="0.2">
      <c r="A161" s="55" t="s">
        <v>272</v>
      </c>
      <c r="B161" s="109">
        <v>58</v>
      </c>
      <c r="C161" s="108">
        <v>380</v>
      </c>
      <c r="D161" s="108">
        <v>13</v>
      </c>
      <c r="E161" s="123">
        <v>451</v>
      </c>
      <c r="F161" s="65">
        <f t="shared" si="2"/>
        <v>0.97117516629711753</v>
      </c>
    </row>
    <row r="162" spans="1:6" x14ac:dyDescent="0.2">
      <c r="A162" s="63" t="s">
        <v>562</v>
      </c>
      <c r="B162" s="109">
        <v>3</v>
      </c>
      <c r="C162" s="108">
        <v>68</v>
      </c>
      <c r="D162" s="108">
        <v>2</v>
      </c>
      <c r="E162" s="123">
        <v>73</v>
      </c>
      <c r="F162" s="65">
        <f t="shared" si="2"/>
        <v>0.9726027397260274</v>
      </c>
    </row>
    <row r="163" spans="1:6" x14ac:dyDescent="0.2">
      <c r="A163" s="63" t="s">
        <v>476</v>
      </c>
      <c r="B163" s="109">
        <v>1</v>
      </c>
      <c r="C163" s="108">
        <v>26</v>
      </c>
      <c r="D163" s="108">
        <v>0</v>
      </c>
      <c r="E163" s="123">
        <v>27</v>
      </c>
      <c r="F163" s="65">
        <f t="shared" si="2"/>
        <v>1</v>
      </c>
    </row>
    <row r="164" spans="1:6" x14ac:dyDescent="0.2">
      <c r="A164" s="55" t="s">
        <v>286</v>
      </c>
      <c r="B164" s="109">
        <v>2</v>
      </c>
      <c r="C164" s="108">
        <v>0</v>
      </c>
      <c r="D164" s="108">
        <v>1</v>
      </c>
      <c r="E164" s="123">
        <v>3</v>
      </c>
      <c r="F164" s="65">
        <f t="shared" si="2"/>
        <v>0.66666666666666663</v>
      </c>
    </row>
    <row r="165" spans="1:6" x14ac:dyDescent="0.2">
      <c r="A165" s="63" t="s">
        <v>536</v>
      </c>
      <c r="B165" s="109">
        <v>0</v>
      </c>
      <c r="C165" s="108">
        <v>0</v>
      </c>
      <c r="D165" s="108">
        <v>0</v>
      </c>
      <c r="E165" s="123">
        <v>0</v>
      </c>
      <c r="F165" s="65" t="str">
        <f t="shared" si="2"/>
        <v>N/A</v>
      </c>
    </row>
    <row r="166" spans="1:6" x14ac:dyDescent="0.2">
      <c r="A166" s="55" t="s">
        <v>225</v>
      </c>
      <c r="B166" s="109">
        <v>18</v>
      </c>
      <c r="C166" s="108">
        <v>192</v>
      </c>
      <c r="D166" s="108">
        <v>6</v>
      </c>
      <c r="E166" s="123">
        <v>216</v>
      </c>
      <c r="F166" s="65">
        <f t="shared" si="2"/>
        <v>0.97222222222222221</v>
      </c>
    </row>
    <row r="167" spans="1:6" x14ac:dyDescent="0.2">
      <c r="A167" s="55" t="s">
        <v>315</v>
      </c>
      <c r="B167" s="109">
        <v>19</v>
      </c>
      <c r="C167" s="108">
        <v>8</v>
      </c>
      <c r="D167" s="108">
        <v>13</v>
      </c>
      <c r="E167" s="123">
        <v>40</v>
      </c>
      <c r="F167" s="65">
        <f t="shared" si="2"/>
        <v>0.67500000000000004</v>
      </c>
    </row>
    <row r="168" spans="1:6" x14ac:dyDescent="0.2">
      <c r="A168" s="55" t="s">
        <v>299</v>
      </c>
      <c r="B168" s="109">
        <v>4</v>
      </c>
      <c r="C168" s="108">
        <v>1</v>
      </c>
      <c r="D168" s="108">
        <v>1</v>
      </c>
      <c r="E168" s="123">
        <v>6</v>
      </c>
      <c r="F168" s="65">
        <f t="shared" si="2"/>
        <v>0.83333333333333337</v>
      </c>
    </row>
    <row r="169" spans="1:6" x14ac:dyDescent="0.2">
      <c r="A169" s="55" t="s">
        <v>237</v>
      </c>
      <c r="B169" s="109">
        <v>0</v>
      </c>
      <c r="C169" s="108">
        <v>6</v>
      </c>
      <c r="D169" s="108">
        <v>0</v>
      </c>
      <c r="E169" s="123">
        <v>6</v>
      </c>
      <c r="F169" s="65">
        <f t="shared" si="2"/>
        <v>1</v>
      </c>
    </row>
    <row r="170" spans="1:6" x14ac:dyDescent="0.2">
      <c r="A170" s="63" t="s">
        <v>615</v>
      </c>
      <c r="B170" s="109">
        <v>17</v>
      </c>
      <c r="C170" s="108">
        <v>4</v>
      </c>
      <c r="D170" s="108">
        <v>0</v>
      </c>
      <c r="E170" s="123">
        <v>21</v>
      </c>
      <c r="F170" s="65">
        <f t="shared" si="2"/>
        <v>1</v>
      </c>
    </row>
    <row r="171" spans="1:6" x14ac:dyDescent="0.2">
      <c r="A171" s="55" t="s">
        <v>284</v>
      </c>
      <c r="B171" s="109">
        <v>4</v>
      </c>
      <c r="C171" s="108">
        <v>2</v>
      </c>
      <c r="D171" s="108">
        <v>1</v>
      </c>
      <c r="E171" s="123">
        <v>7</v>
      </c>
      <c r="F171" s="65">
        <f t="shared" si="2"/>
        <v>0.8571428571428571</v>
      </c>
    </row>
    <row r="172" spans="1:6" x14ac:dyDescent="0.2">
      <c r="A172" s="63" t="s">
        <v>500</v>
      </c>
      <c r="B172" s="109">
        <v>14</v>
      </c>
      <c r="C172" s="108">
        <v>17</v>
      </c>
      <c r="D172" s="108">
        <v>3</v>
      </c>
      <c r="E172" s="123">
        <v>34</v>
      </c>
      <c r="F172" s="65">
        <f t="shared" si="2"/>
        <v>0.91176470588235292</v>
      </c>
    </row>
    <row r="173" spans="1:6" x14ac:dyDescent="0.2">
      <c r="A173" s="63" t="s">
        <v>561</v>
      </c>
      <c r="B173" s="109">
        <v>0</v>
      </c>
      <c r="C173" s="108">
        <v>39</v>
      </c>
      <c r="D173" s="108">
        <v>0</v>
      </c>
      <c r="E173" s="123">
        <v>39</v>
      </c>
      <c r="F173" s="65">
        <f t="shared" si="2"/>
        <v>1</v>
      </c>
    </row>
    <row r="174" spans="1:6" x14ac:dyDescent="0.2">
      <c r="A174" s="55" t="s">
        <v>236</v>
      </c>
      <c r="B174" s="109">
        <v>0</v>
      </c>
      <c r="C174" s="108">
        <v>0</v>
      </c>
      <c r="D174" s="108">
        <v>6</v>
      </c>
      <c r="E174" s="123">
        <v>6</v>
      </c>
      <c r="F174" s="65">
        <f t="shared" si="2"/>
        <v>0</v>
      </c>
    </row>
    <row r="175" spans="1:6" x14ac:dyDescent="0.2">
      <c r="A175" s="63" t="s">
        <v>534</v>
      </c>
      <c r="B175" s="109">
        <v>22</v>
      </c>
      <c r="C175" s="108">
        <v>192</v>
      </c>
      <c r="D175" s="108">
        <v>1</v>
      </c>
      <c r="E175" s="123">
        <v>215</v>
      </c>
      <c r="F175" s="65">
        <f t="shared" si="2"/>
        <v>0.99534883720930234</v>
      </c>
    </row>
    <row r="176" spans="1:6" x14ac:dyDescent="0.2">
      <c r="A176" s="55" t="s">
        <v>301</v>
      </c>
      <c r="B176" s="109">
        <v>1</v>
      </c>
      <c r="C176" s="108">
        <v>0</v>
      </c>
      <c r="D176" s="108">
        <v>0</v>
      </c>
      <c r="E176" s="123">
        <v>1</v>
      </c>
      <c r="F176" s="65">
        <f t="shared" si="2"/>
        <v>1</v>
      </c>
    </row>
    <row r="177" spans="1:6" x14ac:dyDescent="0.2">
      <c r="A177" s="55" t="s">
        <v>251</v>
      </c>
      <c r="B177" s="109">
        <v>161</v>
      </c>
      <c r="C177" s="108">
        <v>121</v>
      </c>
      <c r="D177" s="108">
        <v>26</v>
      </c>
      <c r="E177" s="123">
        <v>308</v>
      </c>
      <c r="F177" s="65">
        <f t="shared" si="2"/>
        <v>0.91558441558441561</v>
      </c>
    </row>
    <row r="178" spans="1:6" x14ac:dyDescent="0.2">
      <c r="A178" s="63" t="s">
        <v>612</v>
      </c>
      <c r="B178" s="109">
        <v>1</v>
      </c>
      <c r="C178" s="108">
        <v>1</v>
      </c>
      <c r="D178" s="108">
        <v>0</v>
      </c>
      <c r="E178" s="123">
        <v>2</v>
      </c>
      <c r="F178" s="65">
        <f t="shared" si="2"/>
        <v>1</v>
      </c>
    </row>
    <row r="179" spans="1:6" x14ac:dyDescent="0.2">
      <c r="A179" s="63" t="s">
        <v>474</v>
      </c>
      <c r="B179" s="109">
        <v>1</v>
      </c>
      <c r="C179" s="108">
        <v>27</v>
      </c>
      <c r="D179" s="108">
        <v>1</v>
      </c>
      <c r="E179" s="123">
        <v>29</v>
      </c>
      <c r="F179" s="65">
        <f t="shared" si="2"/>
        <v>0.96551724137931039</v>
      </c>
    </row>
    <row r="180" spans="1:6" x14ac:dyDescent="0.2">
      <c r="A180" s="55" t="s">
        <v>250</v>
      </c>
      <c r="B180" s="109">
        <v>9</v>
      </c>
      <c r="C180" s="108">
        <v>49</v>
      </c>
      <c r="D180" s="108">
        <v>4</v>
      </c>
      <c r="E180" s="123">
        <v>62</v>
      </c>
      <c r="F180" s="65">
        <f t="shared" si="2"/>
        <v>0.93548387096774188</v>
      </c>
    </row>
    <row r="181" spans="1:6" x14ac:dyDescent="0.2">
      <c r="A181" s="55" t="s">
        <v>222</v>
      </c>
      <c r="B181" s="109">
        <v>74</v>
      </c>
      <c r="C181" s="108">
        <v>95</v>
      </c>
      <c r="D181" s="108">
        <v>14</v>
      </c>
      <c r="E181" s="123">
        <v>183</v>
      </c>
      <c r="F181" s="65">
        <f t="shared" si="2"/>
        <v>0.92349726775956287</v>
      </c>
    </row>
    <row r="182" spans="1:6" x14ac:dyDescent="0.2">
      <c r="A182" s="63" t="s">
        <v>496</v>
      </c>
      <c r="B182" s="109">
        <v>40</v>
      </c>
      <c r="C182" s="108">
        <v>324</v>
      </c>
      <c r="D182" s="108">
        <v>14</v>
      </c>
      <c r="E182" s="123">
        <v>378</v>
      </c>
      <c r="F182" s="65">
        <f t="shared" si="2"/>
        <v>0.96296296296296291</v>
      </c>
    </row>
    <row r="183" spans="1:6" ht="15" x14ac:dyDescent="0.25">
      <c r="A183" s="121" t="s">
        <v>317</v>
      </c>
      <c r="B183" s="119">
        <v>5294</v>
      </c>
      <c r="C183" s="120">
        <v>13290</v>
      </c>
      <c r="D183" s="120">
        <v>1289</v>
      </c>
      <c r="E183" s="120">
        <v>19873</v>
      </c>
      <c r="F183" s="74">
        <f t="shared" ref="F183" si="3">IFERROR((B183+C183)/E183,"N/A")</f>
        <v>0.93513812710713029</v>
      </c>
    </row>
    <row r="184" spans="1:6" ht="15" x14ac:dyDescent="0.25">
      <c r="A184"/>
      <c r="B184" s="1"/>
      <c r="C184" s="1"/>
      <c r="D184" s="1"/>
      <c r="E184" s="1"/>
    </row>
    <row r="185" spans="1:6" ht="15" x14ac:dyDescent="0.25">
      <c r="A185"/>
      <c r="B185" s="1"/>
      <c r="C185" s="1"/>
      <c r="D185" s="1"/>
      <c r="E185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67"/>
  <sheetViews>
    <sheetView workbookViewId="0">
      <selection sqref="A1:A3"/>
    </sheetView>
  </sheetViews>
  <sheetFormatPr defaultRowHeight="15" x14ac:dyDescent="0.25"/>
  <cols>
    <col min="1" max="1" width="21.5703125" bestFit="1" customWidth="1"/>
    <col min="2" max="16" width="9.140625" style="1"/>
  </cols>
  <sheetData>
    <row r="1" spans="1:16" ht="23.25" x14ac:dyDescent="0.35">
      <c r="A1" s="37" t="s">
        <v>319</v>
      </c>
    </row>
    <row r="2" spans="1:16" ht="18.75" x14ac:dyDescent="0.3">
      <c r="A2" s="5" t="s">
        <v>338</v>
      </c>
    </row>
    <row r="3" spans="1:16" x14ac:dyDescent="0.25">
      <c r="A3" s="38" t="s">
        <v>218</v>
      </c>
    </row>
    <row r="4" spans="1:16" ht="18.75" x14ac:dyDescent="0.3">
      <c r="A4" s="5"/>
    </row>
    <row r="5" spans="1:16" x14ac:dyDescent="0.25">
      <c r="A5" s="39" t="s">
        <v>318</v>
      </c>
      <c r="B5" s="39" t="s">
        <v>69</v>
      </c>
      <c r="C5" s="39" t="s">
        <v>70</v>
      </c>
      <c r="D5" s="39" t="s">
        <v>71</v>
      </c>
      <c r="E5" s="39" t="s">
        <v>72</v>
      </c>
      <c r="F5" s="39" t="s">
        <v>73</v>
      </c>
      <c r="G5" s="39" t="s">
        <v>74</v>
      </c>
      <c r="H5" s="39" t="s">
        <v>75</v>
      </c>
      <c r="I5" s="39" t="s">
        <v>76</v>
      </c>
      <c r="J5" s="39" t="s">
        <v>82</v>
      </c>
      <c r="K5" s="39" t="s">
        <v>77</v>
      </c>
      <c r="L5" s="39" t="s">
        <v>57</v>
      </c>
      <c r="M5" s="39" t="s">
        <v>78</v>
      </c>
      <c r="N5" s="39" t="s">
        <v>79</v>
      </c>
      <c r="O5" s="39" t="s">
        <v>80</v>
      </c>
      <c r="P5" s="39" t="s">
        <v>81</v>
      </c>
    </row>
    <row r="6" spans="1:16" x14ac:dyDescent="0.25">
      <c r="A6" s="11" t="s">
        <v>230</v>
      </c>
      <c r="B6" s="59">
        <f>+IFERROR(VLOOKUP(A6,'2017'!$C$32:$T$44,2,FALSE),0)+IFERROR(VLOOKUP(A6,'2016'!$C$29:$T$43,2,FALSE),0)+IFERROR(VLOOKUP(A6,'2015'!$C$27:$T$37,2,FALSE),0)+IFERROR(VLOOKUP(A6,'2014'!$C$19:$T$29,2,FALSE),0)+IFERROR(VLOOKUP(A6,'2013'!$C$23:$T$34,2,FALSE),0)+IFERROR(VLOOKUP(A6,'2012'!$C$22:$T$32,2,FALSE),0)+IFERROR(VLOOKUP(A6,'2011'!$C$20:$T$29,2,FALSE),0)+IFERROR(VLOOKUP(A6,'2010'!$C$23:$T$34,2,FALSE),0)+IFERROR(VLOOKUP(A6,'2009'!$C$27:$T$38,2,FALSE),0)</f>
        <v>8</v>
      </c>
      <c r="C6" s="59">
        <f>+IFERROR(VLOOKUP(A6,'2017'!$C$32:$T$44,3,FALSE),0)+IFERROR(VLOOKUP(A6,'2016'!$C$29:$T$43,3,FALSE),0)+IFERROR(VLOOKUP(A6,'2015'!$C$27:$T$37,3,FALSE),0)+IFERROR(VLOOKUP(A6,'2014'!$C$19:$T$29,3,FALSE),0)+IFERROR(VLOOKUP(A6,'2013'!$C$23:$T$34,3,FALSE),0)+IFERROR(VLOOKUP(A6,'2012'!$C$22:$T$32,3,FALSE),0)+IFERROR(VLOOKUP(A6,'2011'!$C$20:$T$29,3,FALSE),0)+IFERROR(VLOOKUP(A6,'2010'!$C$23:$T$34,3,FALSE),0)+IFERROR(VLOOKUP(A6,'2009'!$C$27:$T$38,3,FALSE),0)</f>
        <v>28</v>
      </c>
      <c r="D6" s="59">
        <f>+IFERROR(VLOOKUP(A6,'2017'!$C$32:$T$44,4,FALSE),0)+IFERROR(VLOOKUP(A6,'2016'!$C$29:$T$43,4,FALSE),0)+IFERROR(VLOOKUP(A6,'2015'!$C$27:$T$37,4,FALSE),0)+IFERROR(VLOOKUP(A6,'2014'!$C$19:$T$29,4,FALSE),0)+IFERROR(VLOOKUP(A6,'2013'!$C$23:$T$34,4,FALSE),0)+IFERROR(VLOOKUP(A6,'2012'!$C$22:$T$32,4,FALSE),0)+IFERROR(VLOOKUP(A6,'2011'!$C$20:$T$29,4,FALSE),0)+IFERROR(VLOOKUP(A6,'2010'!$C$23:$T$34,4,FALSE),0)+IFERROR(VLOOKUP(A6,'2009'!$C$27:$T$38,4,FALSE),0)</f>
        <v>11</v>
      </c>
      <c r="E6" s="59">
        <f>+IFERROR(VLOOKUP(A6,'2017'!$C$32:$T$44,5,FALSE),0)+IFERROR(VLOOKUP(A6,'2016'!$C$29:$T$43,5,FALSE),0)+IFERROR(VLOOKUP(A6,'2015'!$C$27:$T$37,5,FALSE),0)+IFERROR(VLOOKUP(A6,'2014'!$C$19:$T$29,5,FALSE),0)+IFERROR(VLOOKUP(A6,'2013'!$C$23:$T$34,5,FALSE),0)+IFERROR(VLOOKUP(A6,'2012'!$C$22:$T$32,5,FALSE),0)+IFERROR(VLOOKUP(A6,'2011'!$C$20:$T$29,5,FALSE),0)+IFERROR(VLOOKUP(A6,'2010'!$C$23:$T$34,5,FALSE),0)+IFERROR(VLOOKUP(A6,'2009'!$C$27:$T$38,5,FALSE),0)</f>
        <v>9</v>
      </c>
      <c r="F6" s="59">
        <f>+IFERROR(VLOOKUP(A6,'2017'!$C$32:$T$44,6,FALSE),0)+IFERROR(VLOOKUP(A6,'2016'!$C$29:$T$43,6,FALSE),0)+IFERROR(VLOOKUP(A6,'2015'!$C$27:$T$37,6,FALSE),0)+IFERROR(VLOOKUP(A6,'2014'!$C$19:$T$29,6,FALSE),0)+IFERROR(VLOOKUP(A6,'2013'!$C$23:$T$34,6,FALSE),0)+IFERROR(VLOOKUP(A6,'2012'!$C$22:$T$32,6,FALSE),0)+IFERROR(VLOOKUP(A6,'2011'!$C$20:$T$29,6,FALSE),0)+IFERROR(VLOOKUP(A6,'2010'!$C$23:$T$34,6,FALSE),0)+IFERROR(VLOOKUP(A6,'2009'!$C$27:$T$38,6,FALSE),0)</f>
        <v>135.66666666666666</v>
      </c>
      <c r="G6" s="59">
        <f>+IFERROR(VLOOKUP(A6,'2017'!$C$32:$T$44,7,FALSE),0)+IFERROR(VLOOKUP(A6,'2016'!$C$29:$T$43,7,FALSE),0)+IFERROR(VLOOKUP(A6,'2015'!$C$27:$T$37,7,FALSE),0)+IFERROR(VLOOKUP(A6,'2014'!$C$19:$T$29,7,FALSE),0)+IFERROR(VLOOKUP(A6,'2013'!$C$23:$T$34,7,FALSE),0)+IFERROR(VLOOKUP(A6,'2012'!$C$22:$T$32,7,FALSE),0)+IFERROR(VLOOKUP(A6,'2011'!$C$20:$T$29,7,FALSE),0)+IFERROR(VLOOKUP(A6,'2010'!$C$23:$T$34,7,FALSE),0)+IFERROR(VLOOKUP(A6,'2009'!$C$27:$T$38,7,FALSE),0)</f>
        <v>4</v>
      </c>
      <c r="H6" s="59">
        <f>+IFERROR(VLOOKUP(A6,'2017'!$C$32:$T$44,8,FALSE),0)+IFERROR(VLOOKUP(A6,'2016'!$C$29:$T$43,8,FALSE),0)+IFERROR(VLOOKUP(A6,'2015'!$C$27:$T$37,8,FALSE),0)+IFERROR(VLOOKUP(A6,'2014'!$C$19:$T$29,8,FALSE),0)+IFERROR(VLOOKUP(A6,'2013'!$C$23:$T$34,8,FALSE),0)+IFERROR(VLOOKUP(A6,'2012'!$C$22:$T$32,8,FALSE),0)+IFERROR(VLOOKUP(A6,'2011'!$C$20:$T$29,8,FALSE),0)+IFERROR(VLOOKUP(A6,'2010'!$C$23:$T$34,8,FALSE),0)+IFERROR(VLOOKUP(A6,'2009'!$C$27:$T$38,8,FALSE),0)</f>
        <v>122</v>
      </c>
      <c r="I6" s="59">
        <f>+IFERROR(VLOOKUP(A6,'2017'!$C$32:$T$44,9,FALSE),0)+IFERROR(VLOOKUP(A6,'2016'!$C$29:$T$43,9,FALSE),0)+IFERROR(VLOOKUP(A6,'2015'!$C$27:$T$37,9,FALSE),0)+IFERROR(VLOOKUP(A6,'2014'!$C$19:$T$29,9,FALSE),0)+IFERROR(VLOOKUP(A6,'2013'!$C$23:$T$34,9,FALSE),0)+IFERROR(VLOOKUP(A6,'2012'!$C$22:$T$32,9,FALSE),0)+IFERROR(VLOOKUP(A6,'2011'!$C$20:$T$29,9,FALSE),0)+IFERROR(VLOOKUP(A6,'2010'!$C$23:$T$34,9,FALSE),0)+IFERROR(VLOOKUP(A6,'2009'!$C$27:$T$38,9,FALSE),0)</f>
        <v>82</v>
      </c>
      <c r="J6" s="59">
        <f>+IFERROR(VLOOKUP(A6,'2017'!$C$32:$T$44,10,FALSE),0)+IFERROR(VLOOKUP(A6,'2016'!$C$29:$T$43,10,FALSE),0)+IFERROR(VLOOKUP(A6,'2015'!$C$27:$T$37,10,FALSE),0)+IFERROR(VLOOKUP(A6,'2014'!$C$19:$T$29,10,FALSE),0)+IFERROR(VLOOKUP(A6,'2013'!$C$23:$T$34,10,FALSE),0)+IFERROR(VLOOKUP(A6,'2012'!$C$22:$T$32,10,FALSE),0)+IFERROR(VLOOKUP(A6,'2011'!$C$20:$T$29,10,FALSE),0)+IFERROR(VLOOKUP(A6,'2010'!$C$23:$T$34,10,FALSE),0)+IFERROR(VLOOKUP(A6,'2009'!$C$27:$T$38,10,FALSE),0)</f>
        <v>47</v>
      </c>
      <c r="K6" s="60">
        <f>(J6/F6)*7</f>
        <v>2.4250614250614255</v>
      </c>
      <c r="L6" s="59">
        <f>+IFERROR(VLOOKUP(A6,'2017'!$C$32:$T$44,12,FALSE),0)+IFERROR(VLOOKUP(A6,'2016'!$C$29:$T$43,12,FALSE),0)+IFERROR(VLOOKUP(A6,'2015'!$C$27:$T$37,12,FALSE),0)+IFERROR(VLOOKUP(A6,'2014'!$C$19:$T$29,12,FALSE),0)+IFERROR(VLOOKUP(A6,'2013'!$C$23:$T$34,12,FALSE),0)+IFERROR(VLOOKUP(A6,'2012'!$C$22:$T$32,12,FALSE),0)+IFERROR(VLOOKUP(A6,'2011'!$C$20:$T$29,12,FALSE),0)+IFERROR(VLOOKUP(A6,'2010'!$C$23:$T$34,12,FALSE),0)+IFERROR(VLOOKUP(A6,'2009'!$C$27:$T$38,12,FALSE),0)</f>
        <v>35</v>
      </c>
      <c r="M6" s="59">
        <f>+IFERROR(VLOOKUP(A6,'2017'!$C$32:$T$44,13,FALSE),0)+IFERROR(VLOOKUP(A6,'2016'!$C$29:$T$43,13,FALSE),0)+IFERROR(VLOOKUP(A6,'2015'!$C$27:$T$37,13,FALSE),0)+IFERROR(VLOOKUP(A6,'2014'!$C$19:$T$29,13,FALSE),0)+IFERROR(VLOOKUP(A6,'2013'!$C$23:$T$34,13,FALSE),0)+IFERROR(VLOOKUP(A6,'2012'!$C$22:$T$32,13,FALSE),0)+IFERROR(VLOOKUP(A6,'2011'!$C$20:$T$29,13,FALSE),0)+IFERROR(VLOOKUP(A6,'2010'!$C$23:$T$34,13,FALSE),0)+IFERROR(VLOOKUP(A6,'2009'!$C$27:$T$38,13,FALSE),0)</f>
        <v>7</v>
      </c>
      <c r="N6" s="59">
        <f>+IFERROR(VLOOKUP(A6,'2017'!$C$32:$T$44,14,FALSE),0)+IFERROR(VLOOKUP(A6,'2016'!$C$29:$T$43,14,FALSE),0)+IFERROR(VLOOKUP(A6,'2015'!$C$27:$T$37,14,FALSE),0)+IFERROR(VLOOKUP(A6,'2014'!$C$19:$T$29,14,FALSE),0)+IFERROR(VLOOKUP(A6,'2013'!$C$23:$T$34,14,FALSE),0)+IFERROR(VLOOKUP(A6,'2012'!$C$22:$T$32,14,FALSE),0)+IFERROR(VLOOKUP(A6,'2011'!$C$20:$T$29,14,FALSE),0)+IFERROR(VLOOKUP(A6,'2010'!$C$23:$T$34,14,FALSE),0)+IFERROR(VLOOKUP(A6,'2009'!$C$27:$T$38,14,FALSE),0)</f>
        <v>148</v>
      </c>
      <c r="O6" s="59">
        <f>+IFERROR(VLOOKUP(A6,'2017'!$C$32:$T$44,15,FALSE),0)+IFERROR(VLOOKUP(A6,'2016'!$C$29:$T$43,15,FALSE),0)+IFERROR(VLOOKUP(A6,'2015'!$C$27:$T$37,15,FALSE),0)+IFERROR(VLOOKUP(A6,'2014'!$C$19:$T$29,15,FALSE),0)+IFERROR(VLOOKUP(A6,'2013'!$C$23:$T$34,15,FALSE),0)+IFERROR(VLOOKUP(A6,'2012'!$C$22:$T$32,15,FALSE),0)+IFERROR(VLOOKUP(A6,'2011'!$C$20:$T$29,15,FALSE),0)+IFERROR(VLOOKUP(A6,'2010'!$C$23:$T$34,15,FALSE),0)+IFERROR(VLOOKUP(A6,'2009'!$C$27:$T$38,15,FALSE),0)</f>
        <v>595</v>
      </c>
      <c r="P6" s="41">
        <f t="shared" ref="P6:P64" si="0">H6/O6</f>
        <v>0.20504201680672268</v>
      </c>
    </row>
    <row r="7" spans="1:16" x14ac:dyDescent="0.25">
      <c r="A7" s="11" t="s">
        <v>269</v>
      </c>
      <c r="B7" s="59">
        <f>+IFERROR(VLOOKUP(A7,'2017'!$C$32:$T$44,2,FALSE),0)+IFERROR(VLOOKUP(A7,'2016'!$C$29:$T$43,2,FALSE),0)+IFERROR(VLOOKUP(A7,'2015'!$C$27:$T$37,2,FALSE),0)+IFERROR(VLOOKUP(A7,'2014'!$C$19:$T$29,2,FALSE),0)+IFERROR(VLOOKUP(A7,'2013'!$C$23:$T$34,2,FALSE),0)+IFERROR(VLOOKUP(A7,'2012'!$C$22:$T$32,2,FALSE),0)+IFERROR(VLOOKUP(A7,'2011'!$C$20:$T$29,2,FALSE),0)+IFERROR(VLOOKUP(A7,'2010'!$C$23:$T$34,2,FALSE),0)+IFERROR(VLOOKUP(A7,'2009'!$C$27:$T$38,2,FALSE),0)</f>
        <v>5</v>
      </c>
      <c r="C7" s="59">
        <f>+IFERROR(VLOOKUP(A7,'2017'!$C$32:$T$44,3,FALSE),0)+IFERROR(VLOOKUP(A7,'2016'!$C$29:$T$43,3,FALSE),0)+IFERROR(VLOOKUP(A7,'2015'!$C$27:$T$37,3,FALSE),0)+IFERROR(VLOOKUP(A7,'2014'!$C$19:$T$29,3,FALSE),0)+IFERROR(VLOOKUP(A7,'2013'!$C$23:$T$34,3,FALSE),0)+IFERROR(VLOOKUP(A7,'2012'!$C$22:$T$32,3,FALSE),0)+IFERROR(VLOOKUP(A7,'2011'!$C$20:$T$29,3,FALSE),0)+IFERROR(VLOOKUP(A7,'2010'!$C$23:$T$34,3,FALSE),0)+IFERROR(VLOOKUP(A7,'2009'!$C$27:$T$38,3,FALSE),0)</f>
        <v>5</v>
      </c>
      <c r="D7" s="59">
        <f>+IFERROR(VLOOKUP(A7,'2017'!$C$32:$T$44,4,FALSE),0)+IFERROR(VLOOKUP(A7,'2016'!$C$29:$T$43,4,FALSE),0)+IFERROR(VLOOKUP(A7,'2015'!$C$27:$T$37,4,FALSE),0)+IFERROR(VLOOKUP(A7,'2014'!$C$19:$T$29,4,FALSE),0)+IFERROR(VLOOKUP(A7,'2013'!$C$23:$T$34,4,FALSE),0)+IFERROR(VLOOKUP(A7,'2012'!$C$22:$T$32,4,FALSE),0)+IFERROR(VLOOKUP(A7,'2011'!$C$20:$T$29,4,FALSE),0)+IFERROR(VLOOKUP(A7,'2010'!$C$23:$T$34,4,FALSE),0)+IFERROR(VLOOKUP(A7,'2009'!$C$27:$T$38,4,FALSE),0)</f>
        <v>1</v>
      </c>
      <c r="E7" s="59">
        <f>+IFERROR(VLOOKUP(A7,'2017'!$C$32:$T$44,5,FALSE),0)+IFERROR(VLOOKUP(A7,'2016'!$C$29:$T$43,5,FALSE),0)+IFERROR(VLOOKUP(A7,'2015'!$C$27:$T$37,5,FALSE),0)+IFERROR(VLOOKUP(A7,'2014'!$C$19:$T$29,5,FALSE),0)+IFERROR(VLOOKUP(A7,'2013'!$C$23:$T$34,5,FALSE),0)+IFERROR(VLOOKUP(A7,'2012'!$C$22:$T$32,5,FALSE),0)+IFERROR(VLOOKUP(A7,'2011'!$C$20:$T$29,5,FALSE),0)+IFERROR(VLOOKUP(A7,'2010'!$C$23:$T$34,5,FALSE),0)+IFERROR(VLOOKUP(A7,'2009'!$C$27:$T$38,5,FALSE),0)</f>
        <v>2</v>
      </c>
      <c r="F7" s="59">
        <f>+IFERROR(VLOOKUP(A7,'2017'!$C$32:$T$44,6,FALSE),0)+IFERROR(VLOOKUP(A7,'2016'!$C$29:$T$43,6,FALSE),0)+IFERROR(VLOOKUP(A7,'2015'!$C$27:$T$37,6,FALSE),0)+IFERROR(VLOOKUP(A7,'2014'!$C$19:$T$29,6,FALSE),0)+IFERROR(VLOOKUP(A7,'2013'!$C$23:$T$34,6,FALSE),0)+IFERROR(VLOOKUP(A7,'2012'!$C$22:$T$32,6,FALSE),0)+IFERROR(VLOOKUP(A7,'2011'!$C$20:$T$29,6,FALSE),0)+IFERROR(VLOOKUP(A7,'2010'!$C$23:$T$34,6,FALSE),0)+IFERROR(VLOOKUP(A7,'2009'!$C$27:$T$38,6,FALSE),0)</f>
        <v>19</v>
      </c>
      <c r="G7" s="59">
        <f>+IFERROR(VLOOKUP(A7,'2017'!$C$32:$T$44,7,FALSE),0)+IFERROR(VLOOKUP(A7,'2016'!$C$29:$T$43,7,FALSE),0)+IFERROR(VLOOKUP(A7,'2015'!$C$27:$T$37,7,FALSE),0)+IFERROR(VLOOKUP(A7,'2014'!$C$19:$T$29,7,FALSE),0)+IFERROR(VLOOKUP(A7,'2013'!$C$23:$T$34,7,FALSE),0)+IFERROR(VLOOKUP(A7,'2012'!$C$22:$T$32,7,FALSE),0)+IFERROR(VLOOKUP(A7,'2011'!$C$20:$T$29,7,FALSE),0)+IFERROR(VLOOKUP(A7,'2010'!$C$23:$T$34,7,FALSE),0)+IFERROR(VLOOKUP(A7,'2009'!$C$27:$T$38,7,FALSE),0)</f>
        <v>0</v>
      </c>
      <c r="H7" s="59">
        <f>+IFERROR(VLOOKUP(A7,'2017'!$C$32:$T$44,8,FALSE),0)+IFERROR(VLOOKUP(A7,'2016'!$C$29:$T$43,8,FALSE),0)+IFERROR(VLOOKUP(A7,'2015'!$C$27:$T$37,8,FALSE),0)+IFERROR(VLOOKUP(A7,'2014'!$C$19:$T$29,8,FALSE),0)+IFERROR(VLOOKUP(A7,'2013'!$C$23:$T$34,8,FALSE),0)+IFERROR(VLOOKUP(A7,'2012'!$C$22:$T$32,8,FALSE),0)+IFERROR(VLOOKUP(A7,'2011'!$C$20:$T$29,8,FALSE),0)+IFERROR(VLOOKUP(A7,'2010'!$C$23:$T$34,8,FALSE),0)+IFERROR(VLOOKUP(A7,'2009'!$C$27:$T$38,8,FALSE),0)</f>
        <v>39</v>
      </c>
      <c r="I7" s="59">
        <f>+IFERROR(VLOOKUP(A7,'2017'!$C$32:$T$44,9,FALSE),0)+IFERROR(VLOOKUP(A7,'2016'!$C$29:$T$43,9,FALSE),0)+IFERROR(VLOOKUP(A7,'2015'!$C$27:$T$37,9,FALSE),0)+IFERROR(VLOOKUP(A7,'2014'!$C$19:$T$29,9,FALSE),0)+IFERROR(VLOOKUP(A7,'2013'!$C$23:$T$34,9,FALSE),0)+IFERROR(VLOOKUP(A7,'2012'!$C$22:$T$32,9,FALSE),0)+IFERROR(VLOOKUP(A7,'2011'!$C$20:$T$29,9,FALSE),0)+IFERROR(VLOOKUP(A7,'2010'!$C$23:$T$34,9,FALSE),0)+IFERROR(VLOOKUP(A7,'2009'!$C$27:$T$38,9,FALSE),0)</f>
        <v>31</v>
      </c>
      <c r="J7" s="59">
        <f>+IFERROR(VLOOKUP(A7,'2017'!$C$32:$T$44,10,FALSE),0)+IFERROR(VLOOKUP(A7,'2016'!$C$29:$T$43,10,FALSE),0)+IFERROR(VLOOKUP(A7,'2015'!$C$27:$T$37,10,FALSE),0)+IFERROR(VLOOKUP(A7,'2014'!$C$19:$T$29,10,FALSE),0)+IFERROR(VLOOKUP(A7,'2013'!$C$23:$T$34,10,FALSE),0)+IFERROR(VLOOKUP(A7,'2012'!$C$22:$T$32,10,FALSE),0)+IFERROR(VLOOKUP(A7,'2011'!$C$20:$T$29,10,FALSE),0)+IFERROR(VLOOKUP(A7,'2010'!$C$23:$T$34,10,FALSE),0)+IFERROR(VLOOKUP(A7,'2009'!$C$27:$T$38,10,FALSE),0)</f>
        <v>28</v>
      </c>
      <c r="K7" s="60">
        <f t="shared" ref="K7:K64" si="1">(J7/F7)*7</f>
        <v>10.315789473684211</v>
      </c>
      <c r="L7" s="59">
        <f>+IFERROR(VLOOKUP(A7,'2017'!$C$32:$T$44,12,FALSE),0)+IFERROR(VLOOKUP(A7,'2016'!$C$29:$T$43,12,FALSE),0)+IFERROR(VLOOKUP(A7,'2015'!$C$27:$T$37,12,FALSE),0)+IFERROR(VLOOKUP(A7,'2014'!$C$19:$T$29,12,FALSE),0)+IFERROR(VLOOKUP(A7,'2013'!$C$23:$T$34,12,FALSE),0)+IFERROR(VLOOKUP(A7,'2012'!$C$22:$T$32,12,FALSE),0)+IFERROR(VLOOKUP(A7,'2011'!$C$20:$T$29,12,FALSE),0)+IFERROR(VLOOKUP(A7,'2010'!$C$23:$T$34,12,FALSE),0)+IFERROR(VLOOKUP(A7,'2009'!$C$27:$T$38,12,FALSE),0)</f>
        <v>15</v>
      </c>
      <c r="M7" s="59">
        <f>+IFERROR(VLOOKUP(A7,'2017'!$C$32:$T$44,13,FALSE),0)+IFERROR(VLOOKUP(A7,'2016'!$C$29:$T$43,13,FALSE),0)+IFERROR(VLOOKUP(A7,'2015'!$C$27:$T$37,13,FALSE),0)+IFERROR(VLOOKUP(A7,'2014'!$C$19:$T$29,13,FALSE),0)+IFERROR(VLOOKUP(A7,'2013'!$C$23:$T$34,13,FALSE),0)+IFERROR(VLOOKUP(A7,'2012'!$C$22:$T$32,13,FALSE),0)+IFERROR(VLOOKUP(A7,'2011'!$C$20:$T$29,13,FALSE),0)+IFERROR(VLOOKUP(A7,'2010'!$C$23:$T$34,13,FALSE),0)+IFERROR(VLOOKUP(A7,'2009'!$C$27:$T$38,13,FALSE),0)</f>
        <v>1</v>
      </c>
      <c r="N7" s="59">
        <f>+IFERROR(VLOOKUP(A7,'2017'!$C$32:$T$44,14,FALSE),0)+IFERROR(VLOOKUP(A7,'2016'!$C$29:$T$43,14,FALSE),0)+IFERROR(VLOOKUP(A7,'2015'!$C$27:$T$37,14,FALSE),0)+IFERROR(VLOOKUP(A7,'2014'!$C$19:$T$29,14,FALSE),0)+IFERROR(VLOOKUP(A7,'2013'!$C$23:$T$34,14,FALSE),0)+IFERROR(VLOOKUP(A7,'2012'!$C$22:$T$32,14,FALSE),0)+IFERROR(VLOOKUP(A7,'2011'!$C$20:$T$29,14,FALSE),0)+IFERROR(VLOOKUP(A7,'2010'!$C$23:$T$34,14,FALSE),0)+IFERROR(VLOOKUP(A7,'2009'!$C$27:$T$38,14,FALSE),0)</f>
        <v>6</v>
      </c>
      <c r="O7" s="59">
        <f>+IFERROR(VLOOKUP(A7,'2017'!$C$32:$T$44,15,FALSE),0)+IFERROR(VLOOKUP(A7,'2016'!$C$29:$T$43,15,FALSE),0)+IFERROR(VLOOKUP(A7,'2015'!$C$27:$T$37,15,FALSE),0)+IFERROR(VLOOKUP(A7,'2014'!$C$19:$T$29,15,FALSE),0)+IFERROR(VLOOKUP(A7,'2013'!$C$23:$T$34,15,FALSE),0)+IFERROR(VLOOKUP(A7,'2012'!$C$22:$T$32,15,FALSE),0)+IFERROR(VLOOKUP(A7,'2011'!$C$20:$T$29,15,FALSE),0)+IFERROR(VLOOKUP(A7,'2010'!$C$23:$T$34,15,FALSE),0)+IFERROR(VLOOKUP(A7,'2009'!$C$27:$T$38,15,FALSE),0)</f>
        <v>99</v>
      </c>
      <c r="P7" s="41">
        <f t="shared" si="0"/>
        <v>0.39393939393939392</v>
      </c>
    </row>
    <row r="8" spans="1:16" x14ac:dyDescent="0.25">
      <c r="A8" s="11" t="s">
        <v>296</v>
      </c>
      <c r="B8" s="59">
        <f>+IFERROR(VLOOKUP(A8,'2017'!$C$32:$T$44,2,FALSE),0)+IFERROR(VLOOKUP(A8,'2016'!$C$29:$T$43,2,FALSE),0)+IFERROR(VLOOKUP(A8,'2015'!$C$27:$T$37,2,FALSE),0)+IFERROR(VLOOKUP(A8,'2014'!$C$19:$T$29,2,FALSE),0)+IFERROR(VLOOKUP(A8,'2013'!$C$23:$T$34,2,FALSE),0)+IFERROR(VLOOKUP(A8,'2012'!$C$22:$T$32,2,FALSE),0)+IFERROR(VLOOKUP(A8,'2011'!$C$20:$T$29,2,FALSE),0)+IFERROR(VLOOKUP(A8,'2010'!$C$23:$T$34,2,FALSE),0)+IFERROR(VLOOKUP(A8,'2009'!$C$27:$T$38,2,FALSE),0)</f>
        <v>0</v>
      </c>
      <c r="C8" s="59">
        <f>+IFERROR(VLOOKUP(A8,'2017'!$C$32:$T$44,3,FALSE),0)+IFERROR(VLOOKUP(A8,'2016'!$C$29:$T$43,3,FALSE),0)+IFERROR(VLOOKUP(A8,'2015'!$C$27:$T$37,3,FALSE),0)+IFERROR(VLOOKUP(A8,'2014'!$C$19:$T$29,3,FALSE),0)+IFERROR(VLOOKUP(A8,'2013'!$C$23:$T$34,3,FALSE),0)+IFERROR(VLOOKUP(A8,'2012'!$C$22:$T$32,3,FALSE),0)+IFERROR(VLOOKUP(A8,'2011'!$C$20:$T$29,3,FALSE),0)+IFERROR(VLOOKUP(A8,'2010'!$C$23:$T$34,3,FALSE),0)+IFERROR(VLOOKUP(A8,'2009'!$C$27:$T$38,3,FALSE),0)</f>
        <v>1</v>
      </c>
      <c r="D8" s="59">
        <f>+IFERROR(VLOOKUP(A8,'2017'!$C$32:$T$44,4,FALSE),0)+IFERROR(VLOOKUP(A8,'2016'!$C$29:$T$43,4,FALSE),0)+IFERROR(VLOOKUP(A8,'2015'!$C$27:$T$37,4,FALSE),0)+IFERROR(VLOOKUP(A8,'2014'!$C$19:$T$29,4,FALSE),0)+IFERROR(VLOOKUP(A8,'2013'!$C$23:$T$34,4,FALSE),0)+IFERROR(VLOOKUP(A8,'2012'!$C$22:$T$32,4,FALSE),0)+IFERROR(VLOOKUP(A8,'2011'!$C$20:$T$29,4,FALSE),0)+IFERROR(VLOOKUP(A8,'2010'!$C$23:$T$34,4,FALSE),0)+IFERROR(VLOOKUP(A8,'2009'!$C$27:$T$38,4,FALSE),0)</f>
        <v>0</v>
      </c>
      <c r="E8" s="59">
        <f>+IFERROR(VLOOKUP(A8,'2017'!$C$32:$T$44,5,FALSE),0)+IFERROR(VLOOKUP(A8,'2016'!$C$29:$T$43,5,FALSE),0)+IFERROR(VLOOKUP(A8,'2015'!$C$27:$T$37,5,FALSE),0)+IFERROR(VLOOKUP(A8,'2014'!$C$19:$T$29,5,FALSE),0)+IFERROR(VLOOKUP(A8,'2013'!$C$23:$T$34,5,FALSE),0)+IFERROR(VLOOKUP(A8,'2012'!$C$22:$T$32,5,FALSE),0)+IFERROR(VLOOKUP(A8,'2011'!$C$20:$T$29,5,FALSE),0)+IFERROR(VLOOKUP(A8,'2010'!$C$23:$T$34,5,FALSE),0)+IFERROR(VLOOKUP(A8,'2009'!$C$27:$T$38,5,FALSE),0)</f>
        <v>0</v>
      </c>
      <c r="F8" s="59">
        <f>+IFERROR(VLOOKUP(A8,'2017'!$C$32:$T$44,6,FALSE),0)+IFERROR(VLOOKUP(A8,'2016'!$C$29:$T$43,6,FALSE),0)+IFERROR(VLOOKUP(A8,'2015'!$C$27:$T$37,6,FALSE),0)+IFERROR(VLOOKUP(A8,'2014'!$C$19:$T$29,6,FALSE),0)+IFERROR(VLOOKUP(A8,'2013'!$C$23:$T$34,6,FALSE),0)+IFERROR(VLOOKUP(A8,'2012'!$C$22:$T$32,6,FALSE),0)+IFERROR(VLOOKUP(A8,'2011'!$C$20:$T$29,6,FALSE),0)+IFERROR(VLOOKUP(A8,'2010'!$C$23:$T$34,6,FALSE),0)+IFERROR(VLOOKUP(A8,'2009'!$C$27:$T$38,6,FALSE),0)</f>
        <v>1</v>
      </c>
      <c r="G8" s="59">
        <f>+IFERROR(VLOOKUP(A8,'2017'!$C$32:$T$44,7,FALSE),0)+IFERROR(VLOOKUP(A8,'2016'!$C$29:$T$43,7,FALSE),0)+IFERROR(VLOOKUP(A8,'2015'!$C$27:$T$37,7,FALSE),0)+IFERROR(VLOOKUP(A8,'2014'!$C$19:$T$29,7,FALSE),0)+IFERROR(VLOOKUP(A8,'2013'!$C$23:$T$34,7,FALSE),0)+IFERROR(VLOOKUP(A8,'2012'!$C$22:$T$32,7,FALSE),0)+IFERROR(VLOOKUP(A8,'2011'!$C$20:$T$29,7,FALSE),0)+IFERROR(VLOOKUP(A8,'2010'!$C$23:$T$34,7,FALSE),0)+IFERROR(VLOOKUP(A8,'2009'!$C$27:$T$38,7,FALSE),0)</f>
        <v>0</v>
      </c>
      <c r="H8" s="59">
        <f>+IFERROR(VLOOKUP(A8,'2017'!$C$32:$T$44,8,FALSE),0)+IFERROR(VLOOKUP(A8,'2016'!$C$29:$T$43,8,FALSE),0)+IFERROR(VLOOKUP(A8,'2015'!$C$27:$T$37,8,FALSE),0)+IFERROR(VLOOKUP(A8,'2014'!$C$19:$T$29,8,FALSE),0)+IFERROR(VLOOKUP(A8,'2013'!$C$23:$T$34,8,FALSE),0)+IFERROR(VLOOKUP(A8,'2012'!$C$22:$T$32,8,FALSE),0)+IFERROR(VLOOKUP(A8,'2011'!$C$20:$T$29,8,FALSE),0)+IFERROR(VLOOKUP(A8,'2010'!$C$23:$T$34,8,FALSE),0)+IFERROR(VLOOKUP(A8,'2009'!$C$27:$T$38,8,FALSE),0)</f>
        <v>2</v>
      </c>
      <c r="I8" s="59">
        <f>+IFERROR(VLOOKUP(A8,'2017'!$C$32:$T$44,9,FALSE),0)+IFERROR(VLOOKUP(A8,'2016'!$C$29:$T$43,9,FALSE),0)+IFERROR(VLOOKUP(A8,'2015'!$C$27:$T$37,9,FALSE),0)+IFERROR(VLOOKUP(A8,'2014'!$C$19:$T$29,9,FALSE),0)+IFERROR(VLOOKUP(A8,'2013'!$C$23:$T$34,9,FALSE),0)+IFERROR(VLOOKUP(A8,'2012'!$C$22:$T$32,9,FALSE),0)+IFERROR(VLOOKUP(A8,'2011'!$C$20:$T$29,9,FALSE),0)+IFERROR(VLOOKUP(A8,'2010'!$C$23:$T$34,9,FALSE),0)+IFERROR(VLOOKUP(A8,'2009'!$C$27:$T$38,9,FALSE),0)</f>
        <v>3</v>
      </c>
      <c r="J8" s="59">
        <f>+IFERROR(VLOOKUP(A8,'2017'!$C$32:$T$44,10,FALSE),0)+IFERROR(VLOOKUP(A8,'2016'!$C$29:$T$43,10,FALSE),0)+IFERROR(VLOOKUP(A8,'2015'!$C$27:$T$37,10,FALSE),0)+IFERROR(VLOOKUP(A8,'2014'!$C$19:$T$29,10,FALSE),0)+IFERROR(VLOOKUP(A8,'2013'!$C$23:$T$34,10,FALSE),0)+IFERROR(VLOOKUP(A8,'2012'!$C$22:$T$32,10,FALSE),0)+IFERROR(VLOOKUP(A8,'2011'!$C$20:$T$29,10,FALSE),0)+IFERROR(VLOOKUP(A8,'2010'!$C$23:$T$34,10,FALSE),0)+IFERROR(VLOOKUP(A8,'2009'!$C$27:$T$38,10,FALSE),0)</f>
        <v>0</v>
      </c>
      <c r="K8" s="60">
        <f t="shared" si="1"/>
        <v>0</v>
      </c>
      <c r="L8" s="59">
        <f>+IFERROR(VLOOKUP(A8,'2017'!$C$32:$T$44,12,FALSE),0)+IFERROR(VLOOKUP(A8,'2016'!$C$29:$T$43,12,FALSE),0)+IFERROR(VLOOKUP(A8,'2015'!$C$27:$T$37,12,FALSE),0)+IFERROR(VLOOKUP(A8,'2014'!$C$19:$T$29,12,FALSE),0)+IFERROR(VLOOKUP(A8,'2013'!$C$23:$T$34,12,FALSE),0)+IFERROR(VLOOKUP(A8,'2012'!$C$22:$T$32,12,FALSE),0)+IFERROR(VLOOKUP(A8,'2011'!$C$20:$T$29,12,FALSE),0)+IFERROR(VLOOKUP(A8,'2010'!$C$23:$T$34,12,FALSE),0)+IFERROR(VLOOKUP(A8,'2009'!$C$27:$T$38,12,FALSE),0)</f>
        <v>1</v>
      </c>
      <c r="M8" s="59">
        <f>+IFERROR(VLOOKUP(A8,'2017'!$C$32:$T$44,13,FALSE),0)+IFERROR(VLOOKUP(A8,'2016'!$C$29:$T$43,13,FALSE),0)+IFERROR(VLOOKUP(A8,'2015'!$C$27:$T$37,13,FALSE),0)+IFERROR(VLOOKUP(A8,'2014'!$C$19:$T$29,13,FALSE),0)+IFERROR(VLOOKUP(A8,'2013'!$C$23:$T$34,13,FALSE),0)+IFERROR(VLOOKUP(A8,'2012'!$C$22:$T$32,13,FALSE),0)+IFERROR(VLOOKUP(A8,'2011'!$C$20:$T$29,13,FALSE),0)+IFERROR(VLOOKUP(A8,'2010'!$C$23:$T$34,13,FALSE),0)+IFERROR(VLOOKUP(A8,'2009'!$C$27:$T$38,13,FALSE),0)</f>
        <v>0</v>
      </c>
      <c r="N8" s="59">
        <f>+IFERROR(VLOOKUP(A8,'2017'!$C$32:$T$44,14,FALSE),0)+IFERROR(VLOOKUP(A8,'2016'!$C$29:$T$43,14,FALSE),0)+IFERROR(VLOOKUP(A8,'2015'!$C$27:$T$37,14,FALSE),0)+IFERROR(VLOOKUP(A8,'2014'!$C$19:$T$29,14,FALSE),0)+IFERROR(VLOOKUP(A8,'2013'!$C$23:$T$34,14,FALSE),0)+IFERROR(VLOOKUP(A8,'2012'!$C$22:$T$32,14,FALSE),0)+IFERROR(VLOOKUP(A8,'2011'!$C$20:$T$29,14,FALSE),0)+IFERROR(VLOOKUP(A8,'2010'!$C$23:$T$34,14,FALSE),0)+IFERROR(VLOOKUP(A8,'2009'!$C$27:$T$38,14,FALSE),0)</f>
        <v>0</v>
      </c>
      <c r="O8" s="59">
        <f>+IFERROR(VLOOKUP(A8,'2017'!$C$32:$T$44,15,FALSE),0)+IFERROR(VLOOKUP(A8,'2016'!$C$29:$T$43,15,FALSE),0)+IFERROR(VLOOKUP(A8,'2015'!$C$27:$T$37,15,FALSE),0)+IFERROR(VLOOKUP(A8,'2014'!$C$19:$T$29,15,FALSE),0)+IFERROR(VLOOKUP(A8,'2013'!$C$23:$T$34,15,FALSE),0)+IFERROR(VLOOKUP(A8,'2012'!$C$22:$T$32,15,FALSE),0)+IFERROR(VLOOKUP(A8,'2011'!$C$20:$T$29,15,FALSE),0)+IFERROR(VLOOKUP(A8,'2010'!$C$23:$T$34,15,FALSE),0)+IFERROR(VLOOKUP(A8,'2009'!$C$27:$T$38,15,FALSE),0)</f>
        <v>6</v>
      </c>
      <c r="P8" s="41">
        <f t="shared" si="0"/>
        <v>0.33333333333333331</v>
      </c>
    </row>
    <row r="9" spans="1:16" x14ac:dyDescent="0.25">
      <c r="A9" s="11" t="s">
        <v>279</v>
      </c>
      <c r="B9" s="59">
        <f>+IFERROR(VLOOKUP(A9,'2017'!$C$32:$T$44,2,FALSE),0)+IFERROR(VLOOKUP(A9,'2016'!$C$29:$T$43,2,FALSE),0)+IFERROR(VLOOKUP(A9,'2015'!$C$27:$T$37,2,FALSE),0)+IFERROR(VLOOKUP(A9,'2014'!$C$19:$T$29,2,FALSE),0)+IFERROR(VLOOKUP(A9,'2013'!$C$23:$T$34,2,FALSE),0)+IFERROR(VLOOKUP(A9,'2012'!$C$22:$T$32,2,FALSE),0)+IFERROR(VLOOKUP(A9,'2011'!$C$20:$T$29,2,FALSE),0)+IFERROR(VLOOKUP(A9,'2010'!$C$23:$T$34,2,FALSE),0)+IFERROR(VLOOKUP(A9,'2009'!$C$27:$T$38,2,FALSE),0)</f>
        <v>3</v>
      </c>
      <c r="C9" s="59">
        <f>+IFERROR(VLOOKUP(A9,'2017'!$C$32:$T$44,3,FALSE),0)+IFERROR(VLOOKUP(A9,'2016'!$C$29:$T$43,3,FALSE),0)+IFERROR(VLOOKUP(A9,'2015'!$C$27:$T$37,3,FALSE),0)+IFERROR(VLOOKUP(A9,'2014'!$C$19:$T$29,3,FALSE),0)+IFERROR(VLOOKUP(A9,'2013'!$C$23:$T$34,3,FALSE),0)+IFERROR(VLOOKUP(A9,'2012'!$C$22:$T$32,3,FALSE),0)+IFERROR(VLOOKUP(A9,'2011'!$C$20:$T$29,3,FALSE),0)+IFERROR(VLOOKUP(A9,'2010'!$C$23:$T$34,3,FALSE),0)+IFERROR(VLOOKUP(A9,'2009'!$C$27:$T$38,3,FALSE),0)</f>
        <v>18</v>
      </c>
      <c r="D9" s="59">
        <f>+IFERROR(VLOOKUP(A9,'2017'!$C$32:$T$44,4,FALSE),0)+IFERROR(VLOOKUP(A9,'2016'!$C$29:$T$43,4,FALSE),0)+IFERROR(VLOOKUP(A9,'2015'!$C$27:$T$37,4,FALSE),0)+IFERROR(VLOOKUP(A9,'2014'!$C$19:$T$29,4,FALSE),0)+IFERROR(VLOOKUP(A9,'2013'!$C$23:$T$34,4,FALSE),0)+IFERROR(VLOOKUP(A9,'2012'!$C$22:$T$32,4,FALSE),0)+IFERROR(VLOOKUP(A9,'2011'!$C$20:$T$29,4,FALSE),0)+IFERROR(VLOOKUP(A9,'2010'!$C$23:$T$34,4,FALSE),0)+IFERROR(VLOOKUP(A9,'2009'!$C$27:$T$38,4,FALSE),0)</f>
        <v>2</v>
      </c>
      <c r="E9" s="59">
        <f>+IFERROR(VLOOKUP(A9,'2017'!$C$32:$T$44,5,FALSE),0)+IFERROR(VLOOKUP(A9,'2016'!$C$29:$T$43,5,FALSE),0)+IFERROR(VLOOKUP(A9,'2015'!$C$27:$T$37,5,FALSE),0)+IFERROR(VLOOKUP(A9,'2014'!$C$19:$T$29,5,FALSE),0)+IFERROR(VLOOKUP(A9,'2013'!$C$23:$T$34,5,FALSE),0)+IFERROR(VLOOKUP(A9,'2012'!$C$22:$T$32,5,FALSE),0)+IFERROR(VLOOKUP(A9,'2011'!$C$20:$T$29,5,FALSE),0)+IFERROR(VLOOKUP(A9,'2010'!$C$23:$T$34,5,FALSE),0)+IFERROR(VLOOKUP(A9,'2009'!$C$27:$T$38,5,FALSE),0)</f>
        <v>1</v>
      </c>
      <c r="F9" s="59">
        <f>+IFERROR(VLOOKUP(A9,'2017'!$C$32:$T$44,6,FALSE),0)+IFERROR(VLOOKUP(A9,'2016'!$C$29:$T$43,6,FALSE),0)+IFERROR(VLOOKUP(A9,'2015'!$C$27:$T$37,6,FALSE),0)+IFERROR(VLOOKUP(A9,'2014'!$C$19:$T$29,6,FALSE),0)+IFERROR(VLOOKUP(A9,'2013'!$C$23:$T$34,6,FALSE),0)+IFERROR(VLOOKUP(A9,'2012'!$C$22:$T$32,6,FALSE),0)+IFERROR(VLOOKUP(A9,'2011'!$C$20:$T$29,6,FALSE),0)+IFERROR(VLOOKUP(A9,'2010'!$C$23:$T$34,6,FALSE),0)+IFERROR(VLOOKUP(A9,'2009'!$C$27:$T$38,6,FALSE),0)</f>
        <v>41</v>
      </c>
      <c r="G9" s="59">
        <f>+IFERROR(VLOOKUP(A9,'2017'!$C$32:$T$44,7,FALSE),0)+IFERROR(VLOOKUP(A9,'2016'!$C$29:$T$43,7,FALSE),0)+IFERROR(VLOOKUP(A9,'2015'!$C$27:$T$37,7,FALSE),0)+IFERROR(VLOOKUP(A9,'2014'!$C$19:$T$29,7,FALSE),0)+IFERROR(VLOOKUP(A9,'2013'!$C$23:$T$34,7,FALSE),0)+IFERROR(VLOOKUP(A9,'2012'!$C$22:$T$32,7,FALSE),0)+IFERROR(VLOOKUP(A9,'2011'!$C$20:$T$29,7,FALSE),0)+IFERROR(VLOOKUP(A9,'2010'!$C$23:$T$34,7,FALSE),0)+IFERROR(VLOOKUP(A9,'2009'!$C$27:$T$38,7,FALSE),0)</f>
        <v>0</v>
      </c>
      <c r="H9" s="59">
        <f>+IFERROR(VLOOKUP(A9,'2017'!$C$32:$T$44,8,FALSE),0)+IFERROR(VLOOKUP(A9,'2016'!$C$29:$T$43,8,FALSE),0)+IFERROR(VLOOKUP(A9,'2015'!$C$27:$T$37,8,FALSE),0)+IFERROR(VLOOKUP(A9,'2014'!$C$19:$T$29,8,FALSE),0)+IFERROR(VLOOKUP(A9,'2013'!$C$23:$T$34,8,FALSE),0)+IFERROR(VLOOKUP(A9,'2012'!$C$22:$T$32,8,FALSE),0)+IFERROR(VLOOKUP(A9,'2011'!$C$20:$T$29,8,FALSE),0)+IFERROR(VLOOKUP(A9,'2010'!$C$23:$T$34,8,FALSE),0)+IFERROR(VLOOKUP(A9,'2009'!$C$27:$T$38,8,FALSE),0)</f>
        <v>50</v>
      </c>
      <c r="I9" s="59">
        <f>+IFERROR(VLOOKUP(A9,'2017'!$C$32:$T$44,9,FALSE),0)+IFERROR(VLOOKUP(A9,'2016'!$C$29:$T$43,9,FALSE),0)+IFERROR(VLOOKUP(A9,'2015'!$C$27:$T$37,9,FALSE),0)+IFERROR(VLOOKUP(A9,'2014'!$C$19:$T$29,9,FALSE),0)+IFERROR(VLOOKUP(A9,'2013'!$C$23:$T$34,9,FALSE),0)+IFERROR(VLOOKUP(A9,'2012'!$C$22:$T$32,9,FALSE),0)+IFERROR(VLOOKUP(A9,'2011'!$C$20:$T$29,9,FALSE),0)+IFERROR(VLOOKUP(A9,'2010'!$C$23:$T$34,9,FALSE),0)+IFERROR(VLOOKUP(A9,'2009'!$C$27:$T$38,9,FALSE),0)</f>
        <v>21</v>
      </c>
      <c r="J9" s="59">
        <f>+IFERROR(VLOOKUP(A9,'2017'!$C$32:$T$44,10,FALSE),0)+IFERROR(VLOOKUP(A9,'2016'!$C$29:$T$43,10,FALSE),0)+IFERROR(VLOOKUP(A9,'2015'!$C$27:$T$37,10,FALSE),0)+IFERROR(VLOOKUP(A9,'2014'!$C$19:$T$29,10,FALSE),0)+IFERROR(VLOOKUP(A9,'2013'!$C$23:$T$34,10,FALSE),0)+IFERROR(VLOOKUP(A9,'2012'!$C$22:$T$32,10,FALSE),0)+IFERROR(VLOOKUP(A9,'2011'!$C$20:$T$29,10,FALSE),0)+IFERROR(VLOOKUP(A9,'2010'!$C$23:$T$34,10,FALSE),0)+IFERROR(VLOOKUP(A9,'2009'!$C$27:$T$38,10,FALSE),0)</f>
        <v>19</v>
      </c>
      <c r="K9" s="60">
        <f t="shared" si="1"/>
        <v>3.2439024390243905</v>
      </c>
      <c r="L9" s="59">
        <f>+IFERROR(VLOOKUP(A9,'2017'!$C$32:$T$44,12,FALSE),0)+IFERROR(VLOOKUP(A9,'2016'!$C$29:$T$43,12,FALSE),0)+IFERROR(VLOOKUP(A9,'2015'!$C$27:$T$37,12,FALSE),0)+IFERROR(VLOOKUP(A9,'2014'!$C$19:$T$29,12,FALSE),0)+IFERROR(VLOOKUP(A9,'2013'!$C$23:$T$34,12,FALSE),0)+IFERROR(VLOOKUP(A9,'2012'!$C$22:$T$32,12,FALSE),0)+IFERROR(VLOOKUP(A9,'2011'!$C$20:$T$29,12,FALSE),0)+IFERROR(VLOOKUP(A9,'2010'!$C$23:$T$34,12,FALSE),0)+IFERROR(VLOOKUP(A9,'2009'!$C$27:$T$38,12,FALSE),0)</f>
        <v>14</v>
      </c>
      <c r="M9" s="59">
        <f>+IFERROR(VLOOKUP(A9,'2017'!$C$32:$T$44,13,FALSE),0)+IFERROR(VLOOKUP(A9,'2016'!$C$29:$T$43,13,FALSE),0)+IFERROR(VLOOKUP(A9,'2015'!$C$27:$T$37,13,FALSE),0)+IFERROR(VLOOKUP(A9,'2014'!$C$19:$T$29,13,FALSE),0)+IFERROR(VLOOKUP(A9,'2013'!$C$23:$T$34,13,FALSE),0)+IFERROR(VLOOKUP(A9,'2012'!$C$22:$T$32,13,FALSE),0)+IFERROR(VLOOKUP(A9,'2011'!$C$20:$T$29,13,FALSE),0)+IFERROR(VLOOKUP(A9,'2010'!$C$23:$T$34,13,FALSE),0)+IFERROR(VLOOKUP(A9,'2009'!$C$27:$T$38,13,FALSE),0)</f>
        <v>4</v>
      </c>
      <c r="N9" s="59">
        <f>+IFERROR(VLOOKUP(A9,'2017'!$C$32:$T$44,14,FALSE),0)+IFERROR(VLOOKUP(A9,'2016'!$C$29:$T$43,14,FALSE),0)+IFERROR(VLOOKUP(A9,'2015'!$C$27:$T$37,14,FALSE),0)+IFERROR(VLOOKUP(A9,'2014'!$C$19:$T$29,14,FALSE),0)+IFERROR(VLOOKUP(A9,'2013'!$C$23:$T$34,14,FALSE),0)+IFERROR(VLOOKUP(A9,'2012'!$C$22:$T$32,14,FALSE),0)+IFERROR(VLOOKUP(A9,'2011'!$C$20:$T$29,14,FALSE),0)+IFERROR(VLOOKUP(A9,'2010'!$C$23:$T$34,14,FALSE),0)+IFERROR(VLOOKUP(A9,'2009'!$C$27:$T$38,14,FALSE),0)</f>
        <v>20</v>
      </c>
      <c r="O9" s="59">
        <f>+IFERROR(VLOOKUP(A9,'2017'!$C$32:$T$44,15,FALSE),0)+IFERROR(VLOOKUP(A9,'2016'!$C$29:$T$43,15,FALSE),0)+IFERROR(VLOOKUP(A9,'2015'!$C$27:$T$37,15,FALSE),0)+IFERROR(VLOOKUP(A9,'2014'!$C$19:$T$29,15,FALSE),0)+IFERROR(VLOOKUP(A9,'2013'!$C$23:$T$34,15,FALSE),0)+IFERROR(VLOOKUP(A9,'2012'!$C$22:$T$32,15,FALSE),0)+IFERROR(VLOOKUP(A9,'2011'!$C$20:$T$29,15,FALSE),0)+IFERROR(VLOOKUP(A9,'2010'!$C$23:$T$34,15,FALSE),0)+IFERROR(VLOOKUP(A9,'2009'!$C$27:$T$38,15,FALSE),0)</f>
        <v>167</v>
      </c>
      <c r="P9" s="41">
        <f t="shared" si="0"/>
        <v>0.29940119760479039</v>
      </c>
    </row>
    <row r="10" spans="1:16" x14ac:dyDescent="0.25">
      <c r="A10" s="11" t="s">
        <v>224</v>
      </c>
      <c r="B10" s="59">
        <f>+IFERROR(VLOOKUP(A10,'2017'!$C$32:$T$44,2,FALSE),0)+IFERROR(VLOOKUP(A10,'2016'!$C$29:$T$43,2,FALSE),0)+IFERROR(VLOOKUP(A10,'2015'!$C$27:$T$37,2,FALSE),0)+IFERROR(VLOOKUP(A10,'2014'!$C$19:$T$29,2,FALSE),0)+IFERROR(VLOOKUP(A10,'2013'!$C$23:$T$34,2,FALSE),0)+IFERROR(VLOOKUP(A10,'2012'!$C$22:$T$32,2,FALSE),0)+IFERROR(VLOOKUP(A10,'2011'!$C$20:$T$29,2,FALSE),0)+IFERROR(VLOOKUP(A10,'2010'!$C$23:$T$34,2,FALSE),0)+IFERROR(VLOOKUP(A10,'2009'!$C$27:$T$38,2,FALSE),0)</f>
        <v>0</v>
      </c>
      <c r="C10" s="59">
        <f>+IFERROR(VLOOKUP(A10,'2017'!$C$32:$T$44,3,FALSE),0)+IFERROR(VLOOKUP(A10,'2016'!$C$29:$T$43,3,FALSE),0)+IFERROR(VLOOKUP(A10,'2015'!$C$27:$T$37,3,FALSE),0)+IFERROR(VLOOKUP(A10,'2014'!$C$19:$T$29,3,FALSE),0)+IFERROR(VLOOKUP(A10,'2013'!$C$23:$T$34,3,FALSE),0)+IFERROR(VLOOKUP(A10,'2012'!$C$22:$T$32,3,FALSE),0)+IFERROR(VLOOKUP(A10,'2011'!$C$20:$T$29,3,FALSE),0)+IFERROR(VLOOKUP(A10,'2010'!$C$23:$T$34,3,FALSE),0)+IFERROR(VLOOKUP(A10,'2009'!$C$27:$T$38,3,FALSE),0)</f>
        <v>2</v>
      </c>
      <c r="D10" s="59">
        <f>+IFERROR(VLOOKUP(A10,'2017'!$C$32:$T$44,4,FALSE),0)+IFERROR(VLOOKUP(A10,'2016'!$C$29:$T$43,4,FALSE),0)+IFERROR(VLOOKUP(A10,'2015'!$C$27:$T$37,4,FALSE),0)+IFERROR(VLOOKUP(A10,'2014'!$C$19:$T$29,4,FALSE),0)+IFERROR(VLOOKUP(A10,'2013'!$C$23:$T$34,4,FALSE),0)+IFERROR(VLOOKUP(A10,'2012'!$C$22:$T$32,4,FALSE),0)+IFERROR(VLOOKUP(A10,'2011'!$C$20:$T$29,4,FALSE),0)+IFERROR(VLOOKUP(A10,'2010'!$C$23:$T$34,4,FALSE),0)+IFERROR(VLOOKUP(A10,'2009'!$C$27:$T$38,4,FALSE),0)</f>
        <v>0</v>
      </c>
      <c r="E10" s="59">
        <f>+IFERROR(VLOOKUP(A10,'2017'!$C$32:$T$44,5,FALSE),0)+IFERROR(VLOOKUP(A10,'2016'!$C$29:$T$43,5,FALSE),0)+IFERROR(VLOOKUP(A10,'2015'!$C$27:$T$37,5,FALSE),0)+IFERROR(VLOOKUP(A10,'2014'!$C$19:$T$29,5,FALSE),0)+IFERROR(VLOOKUP(A10,'2013'!$C$23:$T$34,5,FALSE),0)+IFERROR(VLOOKUP(A10,'2012'!$C$22:$T$32,5,FALSE),0)+IFERROR(VLOOKUP(A10,'2011'!$C$20:$T$29,5,FALSE),0)+IFERROR(VLOOKUP(A10,'2010'!$C$23:$T$34,5,FALSE),0)+IFERROR(VLOOKUP(A10,'2009'!$C$27:$T$38,5,FALSE),0)</f>
        <v>0</v>
      </c>
      <c r="F10" s="59">
        <f>+IFERROR(VLOOKUP(A10,'2017'!$C$32:$T$44,6,FALSE),0)+IFERROR(VLOOKUP(A10,'2016'!$C$29:$T$43,6,FALSE),0)+IFERROR(VLOOKUP(A10,'2015'!$C$27:$T$37,6,FALSE),0)+IFERROR(VLOOKUP(A10,'2014'!$C$19:$T$29,6,FALSE),0)+IFERROR(VLOOKUP(A10,'2013'!$C$23:$T$34,6,FALSE),0)+IFERROR(VLOOKUP(A10,'2012'!$C$22:$T$32,6,FALSE),0)+IFERROR(VLOOKUP(A10,'2011'!$C$20:$T$29,6,FALSE),0)+IFERROR(VLOOKUP(A10,'2010'!$C$23:$T$34,6,FALSE),0)+IFERROR(VLOOKUP(A10,'2009'!$C$27:$T$38,6,FALSE),0)</f>
        <v>2.6666666666666665</v>
      </c>
      <c r="G10" s="59">
        <f>+IFERROR(VLOOKUP(A10,'2017'!$C$32:$T$44,7,FALSE),0)+IFERROR(VLOOKUP(A10,'2016'!$C$29:$T$43,7,FALSE),0)+IFERROR(VLOOKUP(A10,'2015'!$C$27:$T$37,7,FALSE),0)+IFERROR(VLOOKUP(A10,'2014'!$C$19:$T$29,7,FALSE),0)+IFERROR(VLOOKUP(A10,'2013'!$C$23:$T$34,7,FALSE),0)+IFERROR(VLOOKUP(A10,'2012'!$C$22:$T$32,7,FALSE),0)+IFERROR(VLOOKUP(A10,'2011'!$C$20:$T$29,7,FALSE),0)+IFERROR(VLOOKUP(A10,'2010'!$C$23:$T$34,7,FALSE),0)+IFERROR(VLOOKUP(A10,'2009'!$C$27:$T$38,7,FALSE),0)</f>
        <v>0</v>
      </c>
      <c r="H10" s="59">
        <f>+IFERROR(VLOOKUP(A10,'2017'!$C$32:$T$44,8,FALSE),0)+IFERROR(VLOOKUP(A10,'2016'!$C$29:$T$43,8,FALSE),0)+IFERROR(VLOOKUP(A10,'2015'!$C$27:$T$37,8,FALSE),0)+IFERROR(VLOOKUP(A10,'2014'!$C$19:$T$29,8,FALSE),0)+IFERROR(VLOOKUP(A10,'2013'!$C$23:$T$34,8,FALSE),0)+IFERROR(VLOOKUP(A10,'2012'!$C$22:$T$32,8,FALSE),0)+IFERROR(VLOOKUP(A10,'2011'!$C$20:$T$29,8,FALSE),0)+IFERROR(VLOOKUP(A10,'2010'!$C$23:$T$34,8,FALSE),0)+IFERROR(VLOOKUP(A10,'2009'!$C$27:$T$38,8,FALSE),0)</f>
        <v>5</v>
      </c>
      <c r="I10" s="59">
        <f>+IFERROR(VLOOKUP(A10,'2017'!$C$32:$T$44,9,FALSE),0)+IFERROR(VLOOKUP(A10,'2016'!$C$29:$T$43,9,FALSE),0)+IFERROR(VLOOKUP(A10,'2015'!$C$27:$T$37,9,FALSE),0)+IFERROR(VLOOKUP(A10,'2014'!$C$19:$T$29,9,FALSE),0)+IFERROR(VLOOKUP(A10,'2013'!$C$23:$T$34,9,FALSE),0)+IFERROR(VLOOKUP(A10,'2012'!$C$22:$T$32,9,FALSE),0)+IFERROR(VLOOKUP(A10,'2011'!$C$20:$T$29,9,FALSE),0)+IFERROR(VLOOKUP(A10,'2010'!$C$23:$T$34,9,FALSE),0)+IFERROR(VLOOKUP(A10,'2009'!$C$27:$T$38,9,FALSE),0)</f>
        <v>1</v>
      </c>
      <c r="J10" s="59">
        <f>+IFERROR(VLOOKUP(A10,'2017'!$C$32:$T$44,10,FALSE),0)+IFERROR(VLOOKUP(A10,'2016'!$C$29:$T$43,10,FALSE),0)+IFERROR(VLOOKUP(A10,'2015'!$C$27:$T$37,10,FALSE),0)+IFERROR(VLOOKUP(A10,'2014'!$C$19:$T$29,10,FALSE),0)+IFERROR(VLOOKUP(A10,'2013'!$C$23:$T$34,10,FALSE),0)+IFERROR(VLOOKUP(A10,'2012'!$C$22:$T$32,10,FALSE),0)+IFERROR(VLOOKUP(A10,'2011'!$C$20:$T$29,10,FALSE),0)+IFERROR(VLOOKUP(A10,'2010'!$C$23:$T$34,10,FALSE),0)+IFERROR(VLOOKUP(A10,'2009'!$C$27:$T$38,10,FALSE),0)</f>
        <v>1</v>
      </c>
      <c r="K10" s="60">
        <f t="shared" si="1"/>
        <v>2.625</v>
      </c>
      <c r="L10" s="59">
        <f>+IFERROR(VLOOKUP(A10,'2017'!$C$32:$T$44,12,FALSE),0)+IFERROR(VLOOKUP(A10,'2016'!$C$29:$T$43,12,FALSE),0)+IFERROR(VLOOKUP(A10,'2015'!$C$27:$T$37,12,FALSE),0)+IFERROR(VLOOKUP(A10,'2014'!$C$19:$T$29,12,FALSE),0)+IFERROR(VLOOKUP(A10,'2013'!$C$23:$T$34,12,FALSE),0)+IFERROR(VLOOKUP(A10,'2012'!$C$22:$T$32,12,FALSE),0)+IFERROR(VLOOKUP(A10,'2011'!$C$20:$T$29,12,FALSE),0)+IFERROR(VLOOKUP(A10,'2010'!$C$23:$T$34,12,FALSE),0)+IFERROR(VLOOKUP(A10,'2009'!$C$27:$T$38,12,FALSE),0)</f>
        <v>0</v>
      </c>
      <c r="M10" s="59">
        <f>+IFERROR(VLOOKUP(A10,'2017'!$C$32:$T$44,13,FALSE),0)+IFERROR(VLOOKUP(A10,'2016'!$C$29:$T$43,13,FALSE),0)+IFERROR(VLOOKUP(A10,'2015'!$C$27:$T$37,13,FALSE),0)+IFERROR(VLOOKUP(A10,'2014'!$C$19:$T$29,13,FALSE),0)+IFERROR(VLOOKUP(A10,'2013'!$C$23:$T$34,13,FALSE),0)+IFERROR(VLOOKUP(A10,'2012'!$C$22:$T$32,13,FALSE),0)+IFERROR(VLOOKUP(A10,'2011'!$C$20:$T$29,13,FALSE),0)+IFERROR(VLOOKUP(A10,'2010'!$C$23:$T$34,13,FALSE),0)+IFERROR(VLOOKUP(A10,'2009'!$C$27:$T$38,13,FALSE),0)</f>
        <v>0</v>
      </c>
      <c r="N10" s="59">
        <f>+IFERROR(VLOOKUP(A10,'2017'!$C$32:$T$44,14,FALSE),0)+IFERROR(VLOOKUP(A10,'2016'!$C$29:$T$43,14,FALSE),0)+IFERROR(VLOOKUP(A10,'2015'!$C$27:$T$37,14,FALSE),0)+IFERROR(VLOOKUP(A10,'2014'!$C$19:$T$29,14,FALSE),0)+IFERROR(VLOOKUP(A10,'2013'!$C$23:$T$34,14,FALSE),0)+IFERROR(VLOOKUP(A10,'2012'!$C$22:$T$32,14,FALSE),0)+IFERROR(VLOOKUP(A10,'2011'!$C$20:$T$29,14,FALSE),0)+IFERROR(VLOOKUP(A10,'2010'!$C$23:$T$34,14,FALSE),0)+IFERROR(VLOOKUP(A10,'2009'!$C$27:$T$38,14,FALSE),0)</f>
        <v>3</v>
      </c>
      <c r="O10" s="59">
        <f>+IFERROR(VLOOKUP(A10,'2017'!$C$32:$T$44,15,FALSE),0)+IFERROR(VLOOKUP(A10,'2016'!$C$29:$T$43,15,FALSE),0)+IFERROR(VLOOKUP(A10,'2015'!$C$27:$T$37,15,FALSE),0)+IFERROR(VLOOKUP(A10,'2014'!$C$19:$T$29,15,FALSE),0)+IFERROR(VLOOKUP(A10,'2013'!$C$23:$T$34,15,FALSE),0)+IFERROR(VLOOKUP(A10,'2012'!$C$22:$T$32,15,FALSE),0)+IFERROR(VLOOKUP(A10,'2011'!$C$20:$T$29,15,FALSE),0)+IFERROR(VLOOKUP(A10,'2010'!$C$23:$T$34,15,FALSE),0)+IFERROR(VLOOKUP(A10,'2009'!$C$27:$T$38,15,FALSE),0)</f>
        <v>14</v>
      </c>
      <c r="P10" s="41">
        <f t="shared" si="0"/>
        <v>0.35714285714285715</v>
      </c>
    </row>
    <row r="11" spans="1:16" x14ac:dyDescent="0.25">
      <c r="A11" s="11" t="s">
        <v>278</v>
      </c>
      <c r="B11" s="59">
        <f>+IFERROR(VLOOKUP(A11,'2017'!$C$32:$T$44,2,FALSE),0)+IFERROR(VLOOKUP(A11,'2016'!$C$29:$T$43,2,FALSE),0)+IFERROR(VLOOKUP(A11,'2015'!$C$27:$T$37,2,FALSE),0)+IFERROR(VLOOKUP(A11,'2014'!$C$19:$T$29,2,FALSE),0)+IFERROR(VLOOKUP(A11,'2013'!$C$23:$T$34,2,FALSE),0)+IFERROR(VLOOKUP(A11,'2012'!$C$22:$T$32,2,FALSE),0)+IFERROR(VLOOKUP(A11,'2011'!$C$20:$T$29,2,FALSE),0)+IFERROR(VLOOKUP(A11,'2010'!$C$23:$T$34,2,FALSE),0)+IFERROR(VLOOKUP(A11,'2009'!$C$27:$T$38,2,FALSE),0)</f>
        <v>14</v>
      </c>
      <c r="C11" s="59">
        <f>+IFERROR(VLOOKUP(A11,'2017'!$C$32:$T$44,3,FALSE),0)+IFERROR(VLOOKUP(A11,'2016'!$C$29:$T$43,3,FALSE),0)+IFERROR(VLOOKUP(A11,'2015'!$C$27:$T$37,3,FALSE),0)+IFERROR(VLOOKUP(A11,'2014'!$C$19:$T$29,3,FALSE),0)+IFERROR(VLOOKUP(A11,'2013'!$C$23:$T$34,3,FALSE),0)+IFERROR(VLOOKUP(A11,'2012'!$C$22:$T$32,3,FALSE),0)+IFERROR(VLOOKUP(A11,'2011'!$C$20:$T$29,3,FALSE),0)+IFERROR(VLOOKUP(A11,'2010'!$C$23:$T$34,3,FALSE),0)+IFERROR(VLOOKUP(A11,'2009'!$C$27:$T$38,3,FALSE),0)</f>
        <v>19</v>
      </c>
      <c r="D11" s="59">
        <f>+IFERROR(VLOOKUP(A11,'2017'!$C$32:$T$44,4,FALSE),0)+IFERROR(VLOOKUP(A11,'2016'!$C$29:$T$43,4,FALSE),0)+IFERROR(VLOOKUP(A11,'2015'!$C$27:$T$37,4,FALSE),0)+IFERROR(VLOOKUP(A11,'2014'!$C$19:$T$29,4,FALSE),0)+IFERROR(VLOOKUP(A11,'2013'!$C$23:$T$34,4,FALSE),0)+IFERROR(VLOOKUP(A11,'2012'!$C$22:$T$32,4,FALSE),0)+IFERROR(VLOOKUP(A11,'2011'!$C$20:$T$29,4,FALSE),0)+IFERROR(VLOOKUP(A11,'2010'!$C$23:$T$34,4,FALSE),0)+IFERROR(VLOOKUP(A11,'2009'!$C$27:$T$38,4,FALSE),0)</f>
        <v>7</v>
      </c>
      <c r="E11" s="59">
        <f>+IFERROR(VLOOKUP(A11,'2017'!$C$32:$T$44,5,FALSE),0)+IFERROR(VLOOKUP(A11,'2016'!$C$29:$T$43,5,FALSE),0)+IFERROR(VLOOKUP(A11,'2015'!$C$27:$T$37,5,FALSE),0)+IFERROR(VLOOKUP(A11,'2014'!$C$19:$T$29,5,FALSE),0)+IFERROR(VLOOKUP(A11,'2013'!$C$23:$T$34,5,FALSE),0)+IFERROR(VLOOKUP(A11,'2012'!$C$22:$T$32,5,FALSE),0)+IFERROR(VLOOKUP(A11,'2011'!$C$20:$T$29,5,FALSE),0)+IFERROR(VLOOKUP(A11,'2010'!$C$23:$T$34,5,FALSE),0)+IFERROR(VLOOKUP(A11,'2009'!$C$27:$T$38,5,FALSE),0)</f>
        <v>7</v>
      </c>
      <c r="F11" s="59">
        <f>+IFERROR(VLOOKUP(A11,'2017'!$C$32:$T$44,6,FALSE),0)+IFERROR(VLOOKUP(A11,'2016'!$C$29:$T$43,6,FALSE),0)+IFERROR(VLOOKUP(A11,'2015'!$C$27:$T$37,6,FALSE),0)+IFERROR(VLOOKUP(A11,'2014'!$C$19:$T$29,6,FALSE),0)+IFERROR(VLOOKUP(A11,'2013'!$C$23:$T$34,6,FALSE),0)+IFERROR(VLOOKUP(A11,'2012'!$C$22:$T$32,6,FALSE),0)+IFERROR(VLOOKUP(A11,'2011'!$C$20:$T$29,6,FALSE),0)+IFERROR(VLOOKUP(A11,'2010'!$C$23:$T$34,6,FALSE),0)+IFERROR(VLOOKUP(A11,'2009'!$C$27:$T$38,6,FALSE),0)</f>
        <v>98</v>
      </c>
      <c r="G11" s="59">
        <f>+IFERROR(VLOOKUP(A11,'2017'!$C$32:$T$44,7,FALSE),0)+IFERROR(VLOOKUP(A11,'2016'!$C$29:$T$43,7,FALSE),0)+IFERROR(VLOOKUP(A11,'2015'!$C$27:$T$37,7,FALSE),0)+IFERROR(VLOOKUP(A11,'2014'!$C$19:$T$29,7,FALSE),0)+IFERROR(VLOOKUP(A11,'2013'!$C$23:$T$34,7,FALSE),0)+IFERROR(VLOOKUP(A11,'2012'!$C$22:$T$32,7,FALSE),0)+IFERROR(VLOOKUP(A11,'2011'!$C$20:$T$29,7,FALSE),0)+IFERROR(VLOOKUP(A11,'2010'!$C$23:$T$34,7,FALSE),0)+IFERROR(VLOOKUP(A11,'2009'!$C$27:$T$38,7,FALSE),0)</f>
        <v>1</v>
      </c>
      <c r="H11" s="59">
        <f>+IFERROR(VLOOKUP(A11,'2017'!$C$32:$T$44,8,FALSE),0)+IFERROR(VLOOKUP(A11,'2016'!$C$29:$T$43,8,FALSE),0)+IFERROR(VLOOKUP(A11,'2015'!$C$27:$T$37,8,FALSE),0)+IFERROR(VLOOKUP(A11,'2014'!$C$19:$T$29,8,FALSE),0)+IFERROR(VLOOKUP(A11,'2013'!$C$23:$T$34,8,FALSE),0)+IFERROR(VLOOKUP(A11,'2012'!$C$22:$T$32,8,FALSE),0)+IFERROR(VLOOKUP(A11,'2011'!$C$20:$T$29,8,FALSE),0)+IFERROR(VLOOKUP(A11,'2010'!$C$23:$T$34,8,FALSE),0)+IFERROR(VLOOKUP(A11,'2009'!$C$27:$T$38,8,FALSE),0)</f>
        <v>103</v>
      </c>
      <c r="I11" s="59">
        <f>+IFERROR(VLOOKUP(A11,'2017'!$C$32:$T$44,9,FALSE),0)+IFERROR(VLOOKUP(A11,'2016'!$C$29:$T$43,9,FALSE),0)+IFERROR(VLOOKUP(A11,'2015'!$C$27:$T$37,9,FALSE),0)+IFERROR(VLOOKUP(A11,'2014'!$C$19:$T$29,9,FALSE),0)+IFERROR(VLOOKUP(A11,'2013'!$C$23:$T$34,9,FALSE),0)+IFERROR(VLOOKUP(A11,'2012'!$C$22:$T$32,9,FALSE),0)+IFERROR(VLOOKUP(A11,'2011'!$C$20:$T$29,9,FALSE),0)+IFERROR(VLOOKUP(A11,'2010'!$C$23:$T$34,9,FALSE),0)+IFERROR(VLOOKUP(A11,'2009'!$C$27:$T$38,9,FALSE),0)</f>
        <v>56</v>
      </c>
      <c r="J11" s="59">
        <f>+IFERROR(VLOOKUP(A11,'2017'!$C$32:$T$44,10,FALSE),0)+IFERROR(VLOOKUP(A11,'2016'!$C$29:$T$43,10,FALSE),0)+IFERROR(VLOOKUP(A11,'2015'!$C$27:$T$37,10,FALSE),0)+IFERROR(VLOOKUP(A11,'2014'!$C$19:$T$29,10,FALSE),0)+IFERROR(VLOOKUP(A11,'2013'!$C$23:$T$34,10,FALSE),0)+IFERROR(VLOOKUP(A11,'2012'!$C$22:$T$32,10,FALSE),0)+IFERROR(VLOOKUP(A11,'2011'!$C$20:$T$29,10,FALSE),0)+IFERROR(VLOOKUP(A11,'2010'!$C$23:$T$34,10,FALSE),0)+IFERROR(VLOOKUP(A11,'2009'!$C$27:$T$38,10,FALSE),0)</f>
        <v>46</v>
      </c>
      <c r="K11" s="60">
        <f t="shared" si="1"/>
        <v>3.285714285714286</v>
      </c>
      <c r="L11" s="59">
        <f>+IFERROR(VLOOKUP(A11,'2017'!$C$32:$T$44,12,FALSE),0)+IFERROR(VLOOKUP(A11,'2016'!$C$29:$T$43,12,FALSE),0)+IFERROR(VLOOKUP(A11,'2015'!$C$27:$T$37,12,FALSE),0)+IFERROR(VLOOKUP(A11,'2014'!$C$19:$T$29,12,FALSE),0)+IFERROR(VLOOKUP(A11,'2013'!$C$23:$T$34,12,FALSE),0)+IFERROR(VLOOKUP(A11,'2012'!$C$22:$T$32,12,FALSE),0)+IFERROR(VLOOKUP(A11,'2011'!$C$20:$T$29,12,FALSE),0)+IFERROR(VLOOKUP(A11,'2010'!$C$23:$T$34,12,FALSE),0)+IFERROR(VLOOKUP(A11,'2009'!$C$27:$T$38,12,FALSE),0)</f>
        <v>42</v>
      </c>
      <c r="M11" s="59">
        <f>+IFERROR(VLOOKUP(A11,'2017'!$C$32:$T$44,13,FALSE),0)+IFERROR(VLOOKUP(A11,'2016'!$C$29:$T$43,13,FALSE),0)+IFERROR(VLOOKUP(A11,'2015'!$C$27:$T$37,13,FALSE),0)+IFERROR(VLOOKUP(A11,'2014'!$C$19:$T$29,13,FALSE),0)+IFERROR(VLOOKUP(A11,'2013'!$C$23:$T$34,13,FALSE),0)+IFERROR(VLOOKUP(A11,'2012'!$C$22:$T$32,13,FALSE),0)+IFERROR(VLOOKUP(A11,'2011'!$C$20:$T$29,13,FALSE),0)+IFERROR(VLOOKUP(A11,'2010'!$C$23:$T$34,13,FALSE),0)+IFERROR(VLOOKUP(A11,'2009'!$C$27:$T$38,13,FALSE),0)</f>
        <v>7</v>
      </c>
      <c r="N11" s="59">
        <f>+IFERROR(VLOOKUP(A11,'2017'!$C$32:$T$44,14,FALSE),0)+IFERROR(VLOOKUP(A11,'2016'!$C$29:$T$43,14,FALSE),0)+IFERROR(VLOOKUP(A11,'2015'!$C$27:$T$37,14,FALSE),0)+IFERROR(VLOOKUP(A11,'2014'!$C$19:$T$29,14,FALSE),0)+IFERROR(VLOOKUP(A11,'2013'!$C$23:$T$34,14,FALSE),0)+IFERROR(VLOOKUP(A11,'2012'!$C$22:$T$32,14,FALSE),0)+IFERROR(VLOOKUP(A11,'2011'!$C$20:$T$29,14,FALSE),0)+IFERROR(VLOOKUP(A11,'2010'!$C$23:$T$34,14,FALSE),0)+IFERROR(VLOOKUP(A11,'2009'!$C$27:$T$38,14,FALSE),0)</f>
        <v>64</v>
      </c>
      <c r="O11" s="59">
        <f>+IFERROR(VLOOKUP(A11,'2017'!$C$32:$T$44,15,FALSE),0)+IFERROR(VLOOKUP(A11,'2016'!$C$29:$T$43,15,FALSE),0)+IFERROR(VLOOKUP(A11,'2015'!$C$27:$T$37,15,FALSE),0)+IFERROR(VLOOKUP(A11,'2014'!$C$19:$T$29,15,FALSE),0)+IFERROR(VLOOKUP(A11,'2013'!$C$23:$T$34,15,FALSE),0)+IFERROR(VLOOKUP(A11,'2012'!$C$22:$T$32,15,FALSE),0)+IFERROR(VLOOKUP(A11,'2011'!$C$20:$T$29,15,FALSE),0)+IFERROR(VLOOKUP(A11,'2010'!$C$23:$T$34,15,FALSE),0)+IFERROR(VLOOKUP(A11,'2009'!$C$27:$T$38,15,FALSE),0)</f>
        <v>386</v>
      </c>
      <c r="P11" s="41">
        <f t="shared" si="0"/>
        <v>0.26683937823834197</v>
      </c>
    </row>
    <row r="12" spans="1:16" x14ac:dyDescent="0.25">
      <c r="A12" s="11" t="s">
        <v>243</v>
      </c>
      <c r="B12" s="59">
        <f>+IFERROR(VLOOKUP(A12,'2017'!$C$32:$T$44,2,FALSE),0)+IFERROR(VLOOKUP(A12,'2016'!$C$29:$T$43,2,FALSE),0)+IFERROR(VLOOKUP(A12,'2015'!$C$27:$T$37,2,FALSE),0)+IFERROR(VLOOKUP(A12,'2014'!$C$19:$T$29,2,FALSE),0)+IFERROR(VLOOKUP(A12,'2013'!$C$23:$T$34,2,FALSE),0)+IFERROR(VLOOKUP(A12,'2012'!$C$22:$T$32,2,FALSE),0)+IFERROR(VLOOKUP(A12,'2011'!$C$20:$T$29,2,FALSE),0)+IFERROR(VLOOKUP(A12,'2010'!$C$23:$T$34,2,FALSE),0)+IFERROR(VLOOKUP(A12,'2009'!$C$27:$T$38,2,FALSE),0)</f>
        <v>0</v>
      </c>
      <c r="C12" s="59">
        <f>+IFERROR(VLOOKUP(A12,'2017'!$C$32:$T$44,3,FALSE),0)+IFERROR(VLOOKUP(A12,'2016'!$C$29:$T$43,3,FALSE),0)+IFERROR(VLOOKUP(A12,'2015'!$C$27:$T$37,3,FALSE),0)+IFERROR(VLOOKUP(A12,'2014'!$C$19:$T$29,3,FALSE),0)+IFERROR(VLOOKUP(A12,'2013'!$C$23:$T$34,3,FALSE),0)+IFERROR(VLOOKUP(A12,'2012'!$C$22:$T$32,3,FALSE),0)+IFERROR(VLOOKUP(A12,'2011'!$C$20:$T$29,3,FALSE),0)+IFERROR(VLOOKUP(A12,'2010'!$C$23:$T$34,3,FALSE),0)+IFERROR(VLOOKUP(A12,'2009'!$C$27:$T$38,3,FALSE),0)</f>
        <v>16</v>
      </c>
      <c r="D12" s="59">
        <f>+IFERROR(VLOOKUP(A12,'2017'!$C$32:$T$44,4,FALSE),0)+IFERROR(VLOOKUP(A12,'2016'!$C$29:$T$43,4,FALSE),0)+IFERROR(VLOOKUP(A12,'2015'!$C$27:$T$37,4,FALSE),0)+IFERROR(VLOOKUP(A12,'2014'!$C$19:$T$29,4,FALSE),0)+IFERROR(VLOOKUP(A12,'2013'!$C$23:$T$34,4,FALSE),0)+IFERROR(VLOOKUP(A12,'2012'!$C$22:$T$32,4,FALSE),0)+IFERROR(VLOOKUP(A12,'2011'!$C$20:$T$29,4,FALSE),0)+IFERROR(VLOOKUP(A12,'2010'!$C$23:$T$34,4,FALSE),0)+IFERROR(VLOOKUP(A12,'2009'!$C$27:$T$38,4,FALSE),0)</f>
        <v>1</v>
      </c>
      <c r="E12" s="59">
        <f>+IFERROR(VLOOKUP(A12,'2017'!$C$32:$T$44,5,FALSE),0)+IFERROR(VLOOKUP(A12,'2016'!$C$29:$T$43,5,FALSE),0)+IFERROR(VLOOKUP(A12,'2015'!$C$27:$T$37,5,FALSE),0)+IFERROR(VLOOKUP(A12,'2014'!$C$19:$T$29,5,FALSE),0)+IFERROR(VLOOKUP(A12,'2013'!$C$23:$T$34,5,FALSE),0)+IFERROR(VLOOKUP(A12,'2012'!$C$22:$T$32,5,FALSE),0)+IFERROR(VLOOKUP(A12,'2011'!$C$20:$T$29,5,FALSE),0)+IFERROR(VLOOKUP(A12,'2010'!$C$23:$T$34,5,FALSE),0)+IFERROR(VLOOKUP(A12,'2009'!$C$27:$T$38,5,FALSE),0)</f>
        <v>0</v>
      </c>
      <c r="F12" s="59">
        <f>+IFERROR(VLOOKUP(A12,'2017'!$C$32:$T$44,6,FALSE),0)+IFERROR(VLOOKUP(A12,'2016'!$C$29:$T$43,6,FALSE),0)+IFERROR(VLOOKUP(A12,'2015'!$C$27:$T$37,6,FALSE),0)+IFERROR(VLOOKUP(A12,'2014'!$C$19:$T$29,6,FALSE),0)+IFERROR(VLOOKUP(A12,'2013'!$C$23:$T$34,6,FALSE),0)+IFERROR(VLOOKUP(A12,'2012'!$C$22:$T$32,6,FALSE),0)+IFERROR(VLOOKUP(A12,'2011'!$C$20:$T$29,6,FALSE),0)+IFERROR(VLOOKUP(A12,'2010'!$C$23:$T$34,6,FALSE),0)+IFERROR(VLOOKUP(A12,'2009'!$C$27:$T$38,6,FALSE),0)</f>
        <v>25.33666666666667</v>
      </c>
      <c r="G12" s="59">
        <f>+IFERROR(VLOOKUP(A12,'2017'!$C$32:$T$44,7,FALSE),0)+IFERROR(VLOOKUP(A12,'2016'!$C$29:$T$43,7,FALSE),0)+IFERROR(VLOOKUP(A12,'2015'!$C$27:$T$37,7,FALSE),0)+IFERROR(VLOOKUP(A12,'2014'!$C$19:$T$29,7,FALSE),0)+IFERROR(VLOOKUP(A12,'2013'!$C$23:$T$34,7,FALSE),0)+IFERROR(VLOOKUP(A12,'2012'!$C$22:$T$32,7,FALSE),0)+IFERROR(VLOOKUP(A12,'2011'!$C$20:$T$29,7,FALSE),0)+IFERROR(VLOOKUP(A12,'2010'!$C$23:$T$34,7,FALSE),0)+IFERROR(VLOOKUP(A12,'2009'!$C$27:$T$38,7,FALSE),0)</f>
        <v>1</v>
      </c>
      <c r="H12" s="59">
        <f>+IFERROR(VLOOKUP(A12,'2017'!$C$32:$T$44,8,FALSE),0)+IFERROR(VLOOKUP(A12,'2016'!$C$29:$T$43,8,FALSE),0)+IFERROR(VLOOKUP(A12,'2015'!$C$27:$T$37,8,FALSE),0)+IFERROR(VLOOKUP(A12,'2014'!$C$19:$T$29,8,FALSE),0)+IFERROR(VLOOKUP(A12,'2013'!$C$23:$T$34,8,FALSE),0)+IFERROR(VLOOKUP(A12,'2012'!$C$22:$T$32,8,FALSE),0)+IFERROR(VLOOKUP(A12,'2011'!$C$20:$T$29,8,FALSE),0)+IFERROR(VLOOKUP(A12,'2010'!$C$23:$T$34,8,FALSE),0)+IFERROR(VLOOKUP(A12,'2009'!$C$27:$T$38,8,FALSE),0)</f>
        <v>18</v>
      </c>
      <c r="I12" s="59">
        <f>+IFERROR(VLOOKUP(A12,'2017'!$C$32:$T$44,9,FALSE),0)+IFERROR(VLOOKUP(A12,'2016'!$C$29:$T$43,9,FALSE),0)+IFERROR(VLOOKUP(A12,'2015'!$C$27:$T$37,9,FALSE),0)+IFERROR(VLOOKUP(A12,'2014'!$C$19:$T$29,9,FALSE),0)+IFERROR(VLOOKUP(A12,'2013'!$C$23:$T$34,9,FALSE),0)+IFERROR(VLOOKUP(A12,'2012'!$C$22:$T$32,9,FALSE),0)+IFERROR(VLOOKUP(A12,'2011'!$C$20:$T$29,9,FALSE),0)+IFERROR(VLOOKUP(A12,'2010'!$C$23:$T$34,9,FALSE),0)+IFERROR(VLOOKUP(A12,'2009'!$C$27:$T$38,9,FALSE),0)</f>
        <v>9</v>
      </c>
      <c r="J12" s="59">
        <f>+IFERROR(VLOOKUP(A12,'2017'!$C$32:$T$44,10,FALSE),0)+IFERROR(VLOOKUP(A12,'2016'!$C$29:$T$43,10,FALSE),0)+IFERROR(VLOOKUP(A12,'2015'!$C$27:$T$37,10,FALSE),0)+IFERROR(VLOOKUP(A12,'2014'!$C$19:$T$29,10,FALSE),0)+IFERROR(VLOOKUP(A12,'2013'!$C$23:$T$34,10,FALSE),0)+IFERROR(VLOOKUP(A12,'2012'!$C$22:$T$32,10,FALSE),0)+IFERROR(VLOOKUP(A12,'2011'!$C$20:$T$29,10,FALSE),0)+IFERROR(VLOOKUP(A12,'2010'!$C$23:$T$34,10,FALSE),0)+IFERROR(VLOOKUP(A12,'2009'!$C$27:$T$38,10,FALSE),0)</f>
        <v>7</v>
      </c>
      <c r="K12" s="60">
        <f t="shared" si="1"/>
        <v>1.9339560584133666</v>
      </c>
      <c r="L12" s="59">
        <f>+IFERROR(VLOOKUP(A12,'2017'!$C$32:$T$44,12,FALSE),0)+IFERROR(VLOOKUP(A12,'2016'!$C$29:$T$43,12,FALSE),0)+IFERROR(VLOOKUP(A12,'2015'!$C$27:$T$37,12,FALSE),0)+IFERROR(VLOOKUP(A12,'2014'!$C$19:$T$29,12,FALSE),0)+IFERROR(VLOOKUP(A12,'2013'!$C$23:$T$34,12,FALSE),0)+IFERROR(VLOOKUP(A12,'2012'!$C$22:$T$32,12,FALSE),0)+IFERROR(VLOOKUP(A12,'2011'!$C$20:$T$29,12,FALSE),0)+IFERROR(VLOOKUP(A12,'2010'!$C$23:$T$34,12,FALSE),0)+IFERROR(VLOOKUP(A12,'2009'!$C$27:$T$38,12,FALSE),0)</f>
        <v>11</v>
      </c>
      <c r="M12" s="59">
        <f>+IFERROR(VLOOKUP(A12,'2017'!$C$32:$T$44,13,FALSE),0)+IFERROR(VLOOKUP(A12,'2016'!$C$29:$T$43,13,FALSE),0)+IFERROR(VLOOKUP(A12,'2015'!$C$27:$T$37,13,FALSE),0)+IFERROR(VLOOKUP(A12,'2014'!$C$19:$T$29,13,FALSE),0)+IFERROR(VLOOKUP(A12,'2013'!$C$23:$T$34,13,FALSE),0)+IFERROR(VLOOKUP(A12,'2012'!$C$22:$T$32,13,FALSE),0)+IFERROR(VLOOKUP(A12,'2011'!$C$20:$T$29,13,FALSE),0)+IFERROR(VLOOKUP(A12,'2010'!$C$23:$T$34,13,FALSE),0)+IFERROR(VLOOKUP(A12,'2009'!$C$27:$T$38,13,FALSE),0)</f>
        <v>4</v>
      </c>
      <c r="N12" s="59">
        <f>+IFERROR(VLOOKUP(A12,'2017'!$C$32:$T$44,14,FALSE),0)+IFERROR(VLOOKUP(A12,'2016'!$C$29:$T$43,14,FALSE),0)+IFERROR(VLOOKUP(A12,'2015'!$C$27:$T$37,14,FALSE),0)+IFERROR(VLOOKUP(A12,'2014'!$C$19:$T$29,14,FALSE),0)+IFERROR(VLOOKUP(A12,'2013'!$C$23:$T$34,14,FALSE),0)+IFERROR(VLOOKUP(A12,'2012'!$C$22:$T$32,14,FALSE),0)+IFERROR(VLOOKUP(A12,'2011'!$C$20:$T$29,14,FALSE),0)+IFERROR(VLOOKUP(A12,'2010'!$C$23:$T$34,14,FALSE),0)+IFERROR(VLOOKUP(A12,'2009'!$C$27:$T$38,14,FALSE),0)</f>
        <v>20</v>
      </c>
      <c r="O12" s="59">
        <f>+IFERROR(VLOOKUP(A12,'2017'!$C$32:$T$44,15,FALSE),0)+IFERROR(VLOOKUP(A12,'2016'!$C$29:$T$43,15,FALSE),0)+IFERROR(VLOOKUP(A12,'2015'!$C$27:$T$37,15,FALSE),0)+IFERROR(VLOOKUP(A12,'2014'!$C$19:$T$29,15,FALSE),0)+IFERROR(VLOOKUP(A12,'2013'!$C$23:$T$34,15,FALSE),0)+IFERROR(VLOOKUP(A12,'2012'!$C$22:$T$32,15,FALSE),0)+IFERROR(VLOOKUP(A12,'2011'!$C$20:$T$29,15,FALSE),0)+IFERROR(VLOOKUP(A12,'2010'!$C$23:$T$34,15,FALSE),0)+IFERROR(VLOOKUP(A12,'2009'!$C$27:$T$38,15,FALSE),0)</f>
        <v>110</v>
      </c>
      <c r="P12" s="41">
        <f t="shared" si="0"/>
        <v>0.16363636363636364</v>
      </c>
    </row>
    <row r="13" spans="1:16" x14ac:dyDescent="0.25">
      <c r="A13" s="11" t="s">
        <v>302</v>
      </c>
      <c r="B13" s="59">
        <f>+IFERROR(VLOOKUP(A13,'2017'!$C$32:$T$44,2,FALSE),0)+IFERROR(VLOOKUP(A13,'2016'!$C$29:$T$43,2,FALSE),0)+IFERROR(VLOOKUP(A13,'2015'!$C$27:$T$37,2,FALSE),0)+IFERROR(VLOOKUP(A13,'2014'!$C$19:$T$29,2,FALSE),0)+IFERROR(VLOOKUP(A13,'2013'!$C$23:$T$34,2,FALSE),0)+IFERROR(VLOOKUP(A13,'2012'!$C$22:$T$32,2,FALSE),0)+IFERROR(VLOOKUP(A13,'2011'!$C$20:$T$29,2,FALSE),0)+IFERROR(VLOOKUP(A13,'2010'!$C$23:$T$34,2,FALSE),0)+IFERROR(VLOOKUP(A13,'2009'!$C$27:$T$38,2,FALSE),0)</f>
        <v>0</v>
      </c>
      <c r="C13" s="59">
        <f>+IFERROR(VLOOKUP(A13,'2017'!$C$32:$T$44,3,FALSE),0)+IFERROR(VLOOKUP(A13,'2016'!$C$29:$T$43,3,FALSE),0)+IFERROR(VLOOKUP(A13,'2015'!$C$27:$T$37,3,FALSE),0)+IFERROR(VLOOKUP(A13,'2014'!$C$19:$T$29,3,FALSE),0)+IFERROR(VLOOKUP(A13,'2013'!$C$23:$T$34,3,FALSE),0)+IFERROR(VLOOKUP(A13,'2012'!$C$22:$T$32,3,FALSE),0)+IFERROR(VLOOKUP(A13,'2011'!$C$20:$T$29,3,FALSE),0)+IFERROR(VLOOKUP(A13,'2010'!$C$23:$T$34,3,FALSE),0)+IFERROR(VLOOKUP(A13,'2009'!$C$27:$T$38,3,FALSE),0)</f>
        <v>1</v>
      </c>
      <c r="D13" s="59">
        <f>+IFERROR(VLOOKUP(A13,'2017'!$C$32:$T$44,4,FALSE),0)+IFERROR(VLOOKUP(A13,'2016'!$C$29:$T$43,4,FALSE),0)+IFERROR(VLOOKUP(A13,'2015'!$C$27:$T$37,4,FALSE),0)+IFERROR(VLOOKUP(A13,'2014'!$C$19:$T$29,4,FALSE),0)+IFERROR(VLOOKUP(A13,'2013'!$C$23:$T$34,4,FALSE),0)+IFERROR(VLOOKUP(A13,'2012'!$C$22:$T$32,4,FALSE),0)+IFERROR(VLOOKUP(A13,'2011'!$C$20:$T$29,4,FALSE),0)+IFERROR(VLOOKUP(A13,'2010'!$C$23:$T$34,4,FALSE),0)+IFERROR(VLOOKUP(A13,'2009'!$C$27:$T$38,4,FALSE),0)</f>
        <v>0</v>
      </c>
      <c r="E13" s="59">
        <f>+IFERROR(VLOOKUP(A13,'2017'!$C$32:$T$44,5,FALSE),0)+IFERROR(VLOOKUP(A13,'2016'!$C$29:$T$43,5,FALSE),0)+IFERROR(VLOOKUP(A13,'2015'!$C$27:$T$37,5,FALSE),0)+IFERROR(VLOOKUP(A13,'2014'!$C$19:$T$29,5,FALSE),0)+IFERROR(VLOOKUP(A13,'2013'!$C$23:$T$34,5,FALSE),0)+IFERROR(VLOOKUP(A13,'2012'!$C$22:$T$32,5,FALSE),0)+IFERROR(VLOOKUP(A13,'2011'!$C$20:$T$29,5,FALSE),0)+IFERROR(VLOOKUP(A13,'2010'!$C$23:$T$34,5,FALSE),0)+IFERROR(VLOOKUP(A13,'2009'!$C$27:$T$38,5,FALSE),0)</f>
        <v>0</v>
      </c>
      <c r="F13" s="59">
        <f>+IFERROR(VLOOKUP(A13,'2017'!$C$32:$T$44,6,FALSE),0)+IFERROR(VLOOKUP(A13,'2016'!$C$29:$T$43,6,FALSE),0)+IFERROR(VLOOKUP(A13,'2015'!$C$27:$T$37,6,FALSE),0)+IFERROR(VLOOKUP(A13,'2014'!$C$19:$T$29,6,FALSE),0)+IFERROR(VLOOKUP(A13,'2013'!$C$23:$T$34,6,FALSE),0)+IFERROR(VLOOKUP(A13,'2012'!$C$22:$T$32,6,FALSE),0)+IFERROR(VLOOKUP(A13,'2011'!$C$20:$T$29,6,FALSE),0)+IFERROR(VLOOKUP(A13,'2010'!$C$23:$T$34,6,FALSE),0)+IFERROR(VLOOKUP(A13,'2009'!$C$27:$T$38,6,FALSE),0)</f>
        <v>0.67</v>
      </c>
      <c r="G13" s="59">
        <f>+IFERROR(VLOOKUP(A13,'2017'!$C$32:$T$44,7,FALSE),0)+IFERROR(VLOOKUP(A13,'2016'!$C$29:$T$43,7,FALSE),0)+IFERROR(VLOOKUP(A13,'2015'!$C$27:$T$37,7,FALSE),0)+IFERROR(VLOOKUP(A13,'2014'!$C$19:$T$29,7,FALSE),0)+IFERROR(VLOOKUP(A13,'2013'!$C$23:$T$34,7,FALSE),0)+IFERROR(VLOOKUP(A13,'2012'!$C$22:$T$32,7,FALSE),0)+IFERROR(VLOOKUP(A13,'2011'!$C$20:$T$29,7,FALSE),0)+IFERROR(VLOOKUP(A13,'2010'!$C$23:$T$34,7,FALSE),0)+IFERROR(VLOOKUP(A13,'2009'!$C$27:$T$38,7,FALSE),0)</f>
        <v>0</v>
      </c>
      <c r="H13" s="59">
        <f>+IFERROR(VLOOKUP(A13,'2017'!$C$32:$T$44,8,FALSE),0)+IFERROR(VLOOKUP(A13,'2016'!$C$29:$T$43,8,FALSE),0)+IFERROR(VLOOKUP(A13,'2015'!$C$27:$T$37,8,FALSE),0)+IFERROR(VLOOKUP(A13,'2014'!$C$19:$T$29,8,FALSE),0)+IFERROR(VLOOKUP(A13,'2013'!$C$23:$T$34,8,FALSE),0)+IFERROR(VLOOKUP(A13,'2012'!$C$22:$T$32,8,FALSE),0)+IFERROR(VLOOKUP(A13,'2011'!$C$20:$T$29,8,FALSE),0)+IFERROR(VLOOKUP(A13,'2010'!$C$23:$T$34,8,FALSE),0)+IFERROR(VLOOKUP(A13,'2009'!$C$27:$T$38,8,FALSE),0)</f>
        <v>0</v>
      </c>
      <c r="I13" s="59">
        <f>+IFERROR(VLOOKUP(A13,'2017'!$C$32:$T$44,9,FALSE),0)+IFERROR(VLOOKUP(A13,'2016'!$C$29:$T$43,9,FALSE),0)+IFERROR(VLOOKUP(A13,'2015'!$C$27:$T$37,9,FALSE),0)+IFERROR(VLOOKUP(A13,'2014'!$C$19:$T$29,9,FALSE),0)+IFERROR(VLOOKUP(A13,'2013'!$C$23:$T$34,9,FALSE),0)+IFERROR(VLOOKUP(A13,'2012'!$C$22:$T$32,9,FALSE),0)+IFERROR(VLOOKUP(A13,'2011'!$C$20:$T$29,9,FALSE),0)+IFERROR(VLOOKUP(A13,'2010'!$C$23:$T$34,9,FALSE),0)+IFERROR(VLOOKUP(A13,'2009'!$C$27:$T$38,9,FALSE),0)</f>
        <v>0</v>
      </c>
      <c r="J13" s="59">
        <f>+IFERROR(VLOOKUP(A13,'2017'!$C$32:$T$44,10,FALSE),0)+IFERROR(VLOOKUP(A13,'2016'!$C$29:$T$43,10,FALSE),0)+IFERROR(VLOOKUP(A13,'2015'!$C$27:$T$37,10,FALSE),0)+IFERROR(VLOOKUP(A13,'2014'!$C$19:$T$29,10,FALSE),0)+IFERROR(VLOOKUP(A13,'2013'!$C$23:$T$34,10,FALSE),0)+IFERROR(VLOOKUP(A13,'2012'!$C$22:$T$32,10,FALSE),0)+IFERROR(VLOOKUP(A13,'2011'!$C$20:$T$29,10,FALSE),0)+IFERROR(VLOOKUP(A13,'2010'!$C$23:$T$34,10,FALSE),0)+IFERROR(VLOOKUP(A13,'2009'!$C$27:$T$38,10,FALSE),0)</f>
        <v>0</v>
      </c>
      <c r="K13" s="60">
        <f t="shared" si="1"/>
        <v>0</v>
      </c>
      <c r="L13" s="59">
        <f>+IFERROR(VLOOKUP(A13,'2017'!$C$32:$T$44,12,FALSE),0)+IFERROR(VLOOKUP(A13,'2016'!$C$29:$T$43,12,FALSE),0)+IFERROR(VLOOKUP(A13,'2015'!$C$27:$T$37,12,FALSE),0)+IFERROR(VLOOKUP(A13,'2014'!$C$19:$T$29,12,FALSE),0)+IFERROR(VLOOKUP(A13,'2013'!$C$23:$T$34,12,FALSE),0)+IFERROR(VLOOKUP(A13,'2012'!$C$22:$T$32,12,FALSE),0)+IFERROR(VLOOKUP(A13,'2011'!$C$20:$T$29,12,FALSE),0)+IFERROR(VLOOKUP(A13,'2010'!$C$23:$T$34,12,FALSE),0)+IFERROR(VLOOKUP(A13,'2009'!$C$27:$T$38,12,FALSE),0)</f>
        <v>0</v>
      </c>
      <c r="M13" s="59">
        <f>+IFERROR(VLOOKUP(A13,'2017'!$C$32:$T$44,13,FALSE),0)+IFERROR(VLOOKUP(A13,'2016'!$C$29:$T$43,13,FALSE),0)+IFERROR(VLOOKUP(A13,'2015'!$C$27:$T$37,13,FALSE),0)+IFERROR(VLOOKUP(A13,'2014'!$C$19:$T$29,13,FALSE),0)+IFERROR(VLOOKUP(A13,'2013'!$C$23:$T$34,13,FALSE),0)+IFERROR(VLOOKUP(A13,'2012'!$C$22:$T$32,13,FALSE),0)+IFERROR(VLOOKUP(A13,'2011'!$C$20:$T$29,13,FALSE),0)+IFERROR(VLOOKUP(A13,'2010'!$C$23:$T$34,13,FALSE),0)+IFERROR(VLOOKUP(A13,'2009'!$C$27:$T$38,13,FALSE),0)</f>
        <v>0</v>
      </c>
      <c r="N13" s="59">
        <f>+IFERROR(VLOOKUP(A13,'2017'!$C$32:$T$44,14,FALSE),0)+IFERROR(VLOOKUP(A13,'2016'!$C$29:$T$43,14,FALSE),0)+IFERROR(VLOOKUP(A13,'2015'!$C$27:$T$37,14,FALSE),0)+IFERROR(VLOOKUP(A13,'2014'!$C$19:$T$29,14,FALSE),0)+IFERROR(VLOOKUP(A13,'2013'!$C$23:$T$34,14,FALSE),0)+IFERROR(VLOOKUP(A13,'2012'!$C$22:$T$32,14,FALSE),0)+IFERROR(VLOOKUP(A13,'2011'!$C$20:$T$29,14,FALSE),0)+IFERROR(VLOOKUP(A13,'2010'!$C$23:$T$34,14,FALSE),0)+IFERROR(VLOOKUP(A13,'2009'!$C$27:$T$38,14,FALSE),0)</f>
        <v>0</v>
      </c>
      <c r="O13" s="59">
        <f>+IFERROR(VLOOKUP(A13,'2017'!$C$32:$T$44,15,FALSE),0)+IFERROR(VLOOKUP(A13,'2016'!$C$29:$T$43,15,FALSE),0)+IFERROR(VLOOKUP(A13,'2015'!$C$27:$T$37,15,FALSE),0)+IFERROR(VLOOKUP(A13,'2014'!$C$19:$T$29,15,FALSE),0)+IFERROR(VLOOKUP(A13,'2013'!$C$23:$T$34,15,FALSE),0)+IFERROR(VLOOKUP(A13,'2012'!$C$22:$T$32,15,FALSE),0)+IFERROR(VLOOKUP(A13,'2011'!$C$20:$T$29,15,FALSE),0)+IFERROR(VLOOKUP(A13,'2010'!$C$23:$T$34,15,FALSE),0)+IFERROR(VLOOKUP(A13,'2009'!$C$27:$T$38,15,FALSE),0)</f>
        <v>1</v>
      </c>
      <c r="P13" s="41">
        <f t="shared" si="0"/>
        <v>0</v>
      </c>
    </row>
    <row r="14" spans="1:16" x14ac:dyDescent="0.25">
      <c r="A14" s="11" t="s">
        <v>221</v>
      </c>
      <c r="B14" s="59">
        <f>+IFERROR(VLOOKUP(A14,'2017'!$C$32:$T$44,2,FALSE),0)+IFERROR(VLOOKUP(A14,'2016'!$C$29:$T$43,2,FALSE),0)+IFERROR(VLOOKUP(A14,'2015'!$C$27:$T$37,2,FALSE),0)+IFERROR(VLOOKUP(A14,'2014'!$C$19:$T$29,2,FALSE),0)+IFERROR(VLOOKUP(A14,'2013'!$C$23:$T$34,2,FALSE),0)+IFERROR(VLOOKUP(A14,'2012'!$C$22:$T$32,2,FALSE),0)+IFERROR(VLOOKUP(A14,'2011'!$C$20:$T$29,2,FALSE),0)+IFERROR(VLOOKUP(A14,'2010'!$C$23:$T$34,2,FALSE),0)+IFERROR(VLOOKUP(A14,'2009'!$C$27:$T$38,2,FALSE),0)</f>
        <v>0</v>
      </c>
      <c r="C14" s="59">
        <f>+IFERROR(VLOOKUP(A14,'2017'!$C$32:$T$44,3,FALSE),0)+IFERROR(VLOOKUP(A14,'2016'!$C$29:$T$43,3,FALSE),0)+IFERROR(VLOOKUP(A14,'2015'!$C$27:$T$37,3,FALSE),0)+IFERROR(VLOOKUP(A14,'2014'!$C$19:$T$29,3,FALSE),0)+IFERROR(VLOOKUP(A14,'2013'!$C$23:$T$34,3,FALSE),0)+IFERROR(VLOOKUP(A14,'2012'!$C$22:$T$32,3,FALSE),0)+IFERROR(VLOOKUP(A14,'2011'!$C$20:$T$29,3,FALSE),0)+IFERROR(VLOOKUP(A14,'2010'!$C$23:$T$34,3,FALSE),0)+IFERROR(VLOOKUP(A14,'2009'!$C$27:$T$38,3,FALSE),0)</f>
        <v>1</v>
      </c>
      <c r="D14" s="59">
        <f>+IFERROR(VLOOKUP(A14,'2017'!$C$32:$T$44,4,FALSE),0)+IFERROR(VLOOKUP(A14,'2016'!$C$29:$T$43,4,FALSE),0)+IFERROR(VLOOKUP(A14,'2015'!$C$27:$T$37,4,FALSE),0)+IFERROR(VLOOKUP(A14,'2014'!$C$19:$T$29,4,FALSE),0)+IFERROR(VLOOKUP(A14,'2013'!$C$23:$T$34,4,FALSE),0)+IFERROR(VLOOKUP(A14,'2012'!$C$22:$T$32,4,FALSE),0)+IFERROR(VLOOKUP(A14,'2011'!$C$20:$T$29,4,FALSE),0)+IFERROR(VLOOKUP(A14,'2010'!$C$23:$T$34,4,FALSE),0)+IFERROR(VLOOKUP(A14,'2009'!$C$27:$T$38,4,FALSE),0)</f>
        <v>0</v>
      </c>
      <c r="E14" s="59">
        <f>+IFERROR(VLOOKUP(A14,'2017'!$C$32:$T$44,5,FALSE),0)+IFERROR(VLOOKUP(A14,'2016'!$C$29:$T$43,5,FALSE),0)+IFERROR(VLOOKUP(A14,'2015'!$C$27:$T$37,5,FALSE),0)+IFERROR(VLOOKUP(A14,'2014'!$C$19:$T$29,5,FALSE),0)+IFERROR(VLOOKUP(A14,'2013'!$C$23:$T$34,5,FALSE),0)+IFERROR(VLOOKUP(A14,'2012'!$C$22:$T$32,5,FALSE),0)+IFERROR(VLOOKUP(A14,'2011'!$C$20:$T$29,5,FALSE),0)+IFERROR(VLOOKUP(A14,'2010'!$C$23:$T$34,5,FALSE),0)+IFERROR(VLOOKUP(A14,'2009'!$C$27:$T$38,5,FALSE),0)</f>
        <v>0</v>
      </c>
      <c r="F14" s="59">
        <f>+IFERROR(VLOOKUP(A14,'2017'!$C$32:$T$44,6,FALSE),0)+IFERROR(VLOOKUP(A14,'2016'!$C$29:$T$43,6,FALSE),0)+IFERROR(VLOOKUP(A14,'2015'!$C$27:$T$37,6,FALSE),0)+IFERROR(VLOOKUP(A14,'2014'!$C$19:$T$29,6,FALSE),0)+IFERROR(VLOOKUP(A14,'2013'!$C$23:$T$34,6,FALSE),0)+IFERROR(VLOOKUP(A14,'2012'!$C$22:$T$32,6,FALSE),0)+IFERROR(VLOOKUP(A14,'2011'!$C$20:$T$29,6,FALSE),0)+IFERROR(VLOOKUP(A14,'2010'!$C$23:$T$34,6,FALSE),0)+IFERROR(VLOOKUP(A14,'2009'!$C$27:$T$38,6,FALSE),0)</f>
        <v>1</v>
      </c>
      <c r="G14" s="59">
        <f>+IFERROR(VLOOKUP(A14,'2017'!$C$32:$T$44,7,FALSE),0)+IFERROR(VLOOKUP(A14,'2016'!$C$29:$T$43,7,FALSE),0)+IFERROR(VLOOKUP(A14,'2015'!$C$27:$T$37,7,FALSE),0)+IFERROR(VLOOKUP(A14,'2014'!$C$19:$T$29,7,FALSE),0)+IFERROR(VLOOKUP(A14,'2013'!$C$23:$T$34,7,FALSE),0)+IFERROR(VLOOKUP(A14,'2012'!$C$22:$T$32,7,FALSE),0)+IFERROR(VLOOKUP(A14,'2011'!$C$20:$T$29,7,FALSE),0)+IFERROR(VLOOKUP(A14,'2010'!$C$23:$T$34,7,FALSE),0)+IFERROR(VLOOKUP(A14,'2009'!$C$27:$T$38,7,FALSE),0)</f>
        <v>0</v>
      </c>
      <c r="H14" s="59">
        <f>+IFERROR(VLOOKUP(A14,'2017'!$C$32:$T$44,8,FALSE),0)+IFERROR(VLOOKUP(A14,'2016'!$C$29:$T$43,8,FALSE),0)+IFERROR(VLOOKUP(A14,'2015'!$C$27:$T$37,8,FALSE),0)+IFERROR(VLOOKUP(A14,'2014'!$C$19:$T$29,8,FALSE),0)+IFERROR(VLOOKUP(A14,'2013'!$C$23:$T$34,8,FALSE),0)+IFERROR(VLOOKUP(A14,'2012'!$C$22:$T$32,8,FALSE),0)+IFERROR(VLOOKUP(A14,'2011'!$C$20:$T$29,8,FALSE),0)+IFERROR(VLOOKUP(A14,'2010'!$C$23:$T$34,8,FALSE),0)+IFERROR(VLOOKUP(A14,'2009'!$C$27:$T$38,8,FALSE),0)</f>
        <v>1</v>
      </c>
      <c r="I14" s="59">
        <f>+IFERROR(VLOOKUP(A14,'2017'!$C$32:$T$44,9,FALSE),0)+IFERROR(VLOOKUP(A14,'2016'!$C$29:$T$43,9,FALSE),0)+IFERROR(VLOOKUP(A14,'2015'!$C$27:$T$37,9,FALSE),0)+IFERROR(VLOOKUP(A14,'2014'!$C$19:$T$29,9,FALSE),0)+IFERROR(VLOOKUP(A14,'2013'!$C$23:$T$34,9,FALSE),0)+IFERROR(VLOOKUP(A14,'2012'!$C$22:$T$32,9,FALSE),0)+IFERROR(VLOOKUP(A14,'2011'!$C$20:$T$29,9,FALSE),0)+IFERROR(VLOOKUP(A14,'2010'!$C$23:$T$34,9,FALSE),0)+IFERROR(VLOOKUP(A14,'2009'!$C$27:$T$38,9,FALSE),0)</f>
        <v>0</v>
      </c>
      <c r="J14" s="59">
        <f>+IFERROR(VLOOKUP(A14,'2017'!$C$32:$T$44,10,FALSE),0)+IFERROR(VLOOKUP(A14,'2016'!$C$29:$T$43,10,FALSE),0)+IFERROR(VLOOKUP(A14,'2015'!$C$27:$T$37,10,FALSE),0)+IFERROR(VLOOKUP(A14,'2014'!$C$19:$T$29,10,FALSE),0)+IFERROR(VLOOKUP(A14,'2013'!$C$23:$T$34,10,FALSE),0)+IFERROR(VLOOKUP(A14,'2012'!$C$22:$T$32,10,FALSE),0)+IFERROR(VLOOKUP(A14,'2011'!$C$20:$T$29,10,FALSE),0)+IFERROR(VLOOKUP(A14,'2010'!$C$23:$T$34,10,FALSE),0)+IFERROR(VLOOKUP(A14,'2009'!$C$27:$T$38,10,FALSE),0)</f>
        <v>0</v>
      </c>
      <c r="K14" s="60">
        <f t="shared" si="1"/>
        <v>0</v>
      </c>
      <c r="L14" s="59">
        <f>+IFERROR(VLOOKUP(A14,'2017'!$C$32:$T$44,12,FALSE),0)+IFERROR(VLOOKUP(A14,'2016'!$C$29:$T$43,12,FALSE),0)+IFERROR(VLOOKUP(A14,'2015'!$C$27:$T$37,12,FALSE),0)+IFERROR(VLOOKUP(A14,'2014'!$C$19:$T$29,12,FALSE),0)+IFERROR(VLOOKUP(A14,'2013'!$C$23:$T$34,12,FALSE),0)+IFERROR(VLOOKUP(A14,'2012'!$C$22:$T$32,12,FALSE),0)+IFERROR(VLOOKUP(A14,'2011'!$C$20:$T$29,12,FALSE),0)+IFERROR(VLOOKUP(A14,'2010'!$C$23:$T$34,12,FALSE),0)+IFERROR(VLOOKUP(A14,'2009'!$C$27:$T$38,12,FALSE),0)</f>
        <v>0</v>
      </c>
      <c r="M14" s="59">
        <f>+IFERROR(VLOOKUP(A14,'2017'!$C$32:$T$44,13,FALSE),0)+IFERROR(VLOOKUP(A14,'2016'!$C$29:$T$43,13,FALSE),0)+IFERROR(VLOOKUP(A14,'2015'!$C$27:$T$37,13,FALSE),0)+IFERROR(VLOOKUP(A14,'2014'!$C$19:$T$29,13,FALSE),0)+IFERROR(VLOOKUP(A14,'2013'!$C$23:$T$34,13,FALSE),0)+IFERROR(VLOOKUP(A14,'2012'!$C$22:$T$32,13,FALSE),0)+IFERROR(VLOOKUP(A14,'2011'!$C$20:$T$29,13,FALSE),0)+IFERROR(VLOOKUP(A14,'2010'!$C$23:$T$34,13,FALSE),0)+IFERROR(VLOOKUP(A14,'2009'!$C$27:$T$38,13,FALSE),0)</f>
        <v>0</v>
      </c>
      <c r="N14" s="59">
        <f>+IFERROR(VLOOKUP(A14,'2017'!$C$32:$T$44,14,FALSE),0)+IFERROR(VLOOKUP(A14,'2016'!$C$29:$T$43,14,FALSE),0)+IFERROR(VLOOKUP(A14,'2015'!$C$27:$T$37,14,FALSE),0)+IFERROR(VLOOKUP(A14,'2014'!$C$19:$T$29,14,FALSE),0)+IFERROR(VLOOKUP(A14,'2013'!$C$23:$T$34,14,FALSE),0)+IFERROR(VLOOKUP(A14,'2012'!$C$22:$T$32,14,FALSE),0)+IFERROR(VLOOKUP(A14,'2011'!$C$20:$T$29,14,FALSE),0)+IFERROR(VLOOKUP(A14,'2010'!$C$23:$T$34,14,FALSE),0)+IFERROR(VLOOKUP(A14,'2009'!$C$27:$T$38,14,FALSE),0)</f>
        <v>1</v>
      </c>
      <c r="O14" s="59">
        <f>+IFERROR(VLOOKUP(A14,'2017'!$C$32:$T$44,15,FALSE),0)+IFERROR(VLOOKUP(A14,'2016'!$C$29:$T$43,15,FALSE),0)+IFERROR(VLOOKUP(A14,'2015'!$C$27:$T$37,15,FALSE),0)+IFERROR(VLOOKUP(A14,'2014'!$C$19:$T$29,15,FALSE),0)+IFERROR(VLOOKUP(A14,'2013'!$C$23:$T$34,15,FALSE),0)+IFERROR(VLOOKUP(A14,'2012'!$C$22:$T$32,15,FALSE),0)+IFERROR(VLOOKUP(A14,'2011'!$C$20:$T$29,15,FALSE),0)+IFERROR(VLOOKUP(A14,'2010'!$C$23:$T$34,15,FALSE),0)+IFERROR(VLOOKUP(A14,'2009'!$C$27:$T$38,15,FALSE),0)</f>
        <v>4</v>
      </c>
      <c r="P14" s="41">
        <f t="shared" si="0"/>
        <v>0.25</v>
      </c>
    </row>
    <row r="15" spans="1:16" x14ac:dyDescent="0.25">
      <c r="A15" s="11" t="s">
        <v>227</v>
      </c>
      <c r="B15" s="59">
        <f>+IFERROR(VLOOKUP(A15,'2017'!$C$32:$T$44,2,FALSE),0)+IFERROR(VLOOKUP(A15,'2016'!$C$29:$T$43,2,FALSE),0)+IFERROR(VLOOKUP(A15,'2015'!$C$27:$T$37,2,FALSE),0)+IFERROR(VLOOKUP(A15,'2014'!$C$19:$T$29,2,FALSE),0)+IFERROR(VLOOKUP(A15,'2013'!$C$23:$T$34,2,FALSE),0)+IFERROR(VLOOKUP(A15,'2012'!$C$22:$T$32,2,FALSE),0)+IFERROR(VLOOKUP(A15,'2011'!$C$20:$T$29,2,FALSE),0)+IFERROR(VLOOKUP(A15,'2010'!$C$23:$T$34,2,FALSE),0)+IFERROR(VLOOKUP(A15,'2009'!$C$27:$T$38,2,FALSE),0)</f>
        <v>0</v>
      </c>
      <c r="C15" s="59">
        <f>+IFERROR(VLOOKUP(A15,'2017'!$C$32:$T$44,3,FALSE),0)+IFERROR(VLOOKUP(A15,'2016'!$C$29:$T$43,3,FALSE),0)+IFERROR(VLOOKUP(A15,'2015'!$C$27:$T$37,3,FALSE),0)+IFERROR(VLOOKUP(A15,'2014'!$C$19:$T$29,3,FALSE),0)+IFERROR(VLOOKUP(A15,'2013'!$C$23:$T$34,3,FALSE),0)+IFERROR(VLOOKUP(A15,'2012'!$C$22:$T$32,3,FALSE),0)+IFERROR(VLOOKUP(A15,'2011'!$C$20:$T$29,3,FALSE),0)+IFERROR(VLOOKUP(A15,'2010'!$C$23:$T$34,3,FALSE),0)+IFERROR(VLOOKUP(A15,'2009'!$C$27:$T$38,3,FALSE),0)</f>
        <v>7</v>
      </c>
      <c r="D15" s="59">
        <f>+IFERROR(VLOOKUP(A15,'2017'!$C$32:$T$44,4,FALSE),0)+IFERROR(VLOOKUP(A15,'2016'!$C$29:$T$43,4,FALSE),0)+IFERROR(VLOOKUP(A15,'2015'!$C$27:$T$37,4,FALSE),0)+IFERROR(VLOOKUP(A15,'2014'!$C$19:$T$29,4,FALSE),0)+IFERROR(VLOOKUP(A15,'2013'!$C$23:$T$34,4,FALSE),0)+IFERROR(VLOOKUP(A15,'2012'!$C$22:$T$32,4,FALSE),0)+IFERROR(VLOOKUP(A15,'2011'!$C$20:$T$29,4,FALSE),0)+IFERROR(VLOOKUP(A15,'2010'!$C$23:$T$34,4,FALSE),0)+IFERROR(VLOOKUP(A15,'2009'!$C$27:$T$38,4,FALSE),0)</f>
        <v>2</v>
      </c>
      <c r="E15" s="59">
        <f>+IFERROR(VLOOKUP(A15,'2017'!$C$32:$T$44,5,FALSE),0)+IFERROR(VLOOKUP(A15,'2016'!$C$29:$T$43,5,FALSE),0)+IFERROR(VLOOKUP(A15,'2015'!$C$27:$T$37,5,FALSE),0)+IFERROR(VLOOKUP(A15,'2014'!$C$19:$T$29,5,FALSE),0)+IFERROR(VLOOKUP(A15,'2013'!$C$23:$T$34,5,FALSE),0)+IFERROR(VLOOKUP(A15,'2012'!$C$22:$T$32,5,FALSE),0)+IFERROR(VLOOKUP(A15,'2011'!$C$20:$T$29,5,FALSE),0)+IFERROR(VLOOKUP(A15,'2010'!$C$23:$T$34,5,FALSE),0)+IFERROR(VLOOKUP(A15,'2009'!$C$27:$T$38,5,FALSE),0)</f>
        <v>3</v>
      </c>
      <c r="F15" s="59">
        <f>+IFERROR(VLOOKUP(A15,'2017'!$C$32:$T$44,6,FALSE),0)+IFERROR(VLOOKUP(A15,'2016'!$C$29:$T$43,6,FALSE),0)+IFERROR(VLOOKUP(A15,'2015'!$C$27:$T$37,6,FALSE),0)+IFERROR(VLOOKUP(A15,'2014'!$C$19:$T$29,6,FALSE),0)+IFERROR(VLOOKUP(A15,'2013'!$C$23:$T$34,6,FALSE),0)+IFERROR(VLOOKUP(A15,'2012'!$C$22:$T$32,6,FALSE),0)+IFERROR(VLOOKUP(A15,'2011'!$C$20:$T$29,6,FALSE),0)+IFERROR(VLOOKUP(A15,'2010'!$C$23:$T$34,6,FALSE),0)+IFERROR(VLOOKUP(A15,'2009'!$C$27:$T$38,6,FALSE),0)</f>
        <v>36</v>
      </c>
      <c r="G15" s="59">
        <f>+IFERROR(VLOOKUP(A15,'2017'!$C$32:$T$44,7,FALSE),0)+IFERROR(VLOOKUP(A15,'2016'!$C$29:$T$43,7,FALSE),0)+IFERROR(VLOOKUP(A15,'2015'!$C$27:$T$37,7,FALSE),0)+IFERROR(VLOOKUP(A15,'2014'!$C$19:$T$29,7,FALSE),0)+IFERROR(VLOOKUP(A15,'2013'!$C$23:$T$34,7,FALSE),0)+IFERROR(VLOOKUP(A15,'2012'!$C$22:$T$32,7,FALSE),0)+IFERROR(VLOOKUP(A15,'2011'!$C$20:$T$29,7,FALSE),0)+IFERROR(VLOOKUP(A15,'2010'!$C$23:$T$34,7,FALSE),0)+IFERROR(VLOOKUP(A15,'2009'!$C$27:$T$38,7,FALSE),0)</f>
        <v>0</v>
      </c>
      <c r="H15" s="59">
        <f>+IFERROR(VLOOKUP(A15,'2017'!$C$32:$T$44,8,FALSE),0)+IFERROR(VLOOKUP(A15,'2016'!$C$29:$T$43,8,FALSE),0)+IFERROR(VLOOKUP(A15,'2015'!$C$27:$T$37,8,FALSE),0)+IFERROR(VLOOKUP(A15,'2014'!$C$19:$T$29,8,FALSE),0)+IFERROR(VLOOKUP(A15,'2013'!$C$23:$T$34,8,FALSE),0)+IFERROR(VLOOKUP(A15,'2012'!$C$22:$T$32,8,FALSE),0)+IFERROR(VLOOKUP(A15,'2011'!$C$20:$T$29,8,FALSE),0)+IFERROR(VLOOKUP(A15,'2010'!$C$23:$T$34,8,FALSE),0)+IFERROR(VLOOKUP(A15,'2009'!$C$27:$T$38,8,FALSE),0)</f>
        <v>40</v>
      </c>
      <c r="I15" s="59">
        <f>+IFERROR(VLOOKUP(A15,'2017'!$C$32:$T$44,9,FALSE),0)+IFERROR(VLOOKUP(A15,'2016'!$C$29:$T$43,9,FALSE),0)+IFERROR(VLOOKUP(A15,'2015'!$C$27:$T$37,9,FALSE),0)+IFERROR(VLOOKUP(A15,'2014'!$C$19:$T$29,9,FALSE),0)+IFERROR(VLOOKUP(A15,'2013'!$C$23:$T$34,9,FALSE),0)+IFERROR(VLOOKUP(A15,'2012'!$C$22:$T$32,9,FALSE),0)+IFERROR(VLOOKUP(A15,'2011'!$C$20:$T$29,9,FALSE),0)+IFERROR(VLOOKUP(A15,'2010'!$C$23:$T$34,9,FALSE),0)+IFERROR(VLOOKUP(A15,'2009'!$C$27:$T$38,9,FALSE),0)</f>
        <v>32</v>
      </c>
      <c r="J15" s="59">
        <f>+IFERROR(VLOOKUP(A15,'2017'!$C$32:$T$44,10,FALSE),0)+IFERROR(VLOOKUP(A15,'2016'!$C$29:$T$43,10,FALSE),0)+IFERROR(VLOOKUP(A15,'2015'!$C$27:$T$37,10,FALSE),0)+IFERROR(VLOOKUP(A15,'2014'!$C$19:$T$29,10,FALSE),0)+IFERROR(VLOOKUP(A15,'2013'!$C$23:$T$34,10,FALSE),0)+IFERROR(VLOOKUP(A15,'2012'!$C$22:$T$32,10,FALSE),0)+IFERROR(VLOOKUP(A15,'2011'!$C$20:$T$29,10,FALSE),0)+IFERROR(VLOOKUP(A15,'2010'!$C$23:$T$34,10,FALSE),0)+IFERROR(VLOOKUP(A15,'2009'!$C$27:$T$38,10,FALSE),0)</f>
        <v>25</v>
      </c>
      <c r="K15" s="60">
        <f t="shared" si="1"/>
        <v>4.8611111111111107</v>
      </c>
      <c r="L15" s="59">
        <f>+IFERROR(VLOOKUP(A15,'2017'!$C$32:$T$44,12,FALSE),0)+IFERROR(VLOOKUP(A15,'2016'!$C$29:$T$43,12,FALSE),0)+IFERROR(VLOOKUP(A15,'2015'!$C$27:$T$37,12,FALSE),0)+IFERROR(VLOOKUP(A15,'2014'!$C$19:$T$29,12,FALSE),0)+IFERROR(VLOOKUP(A15,'2013'!$C$23:$T$34,12,FALSE),0)+IFERROR(VLOOKUP(A15,'2012'!$C$22:$T$32,12,FALSE),0)+IFERROR(VLOOKUP(A15,'2011'!$C$20:$T$29,12,FALSE),0)+IFERROR(VLOOKUP(A15,'2010'!$C$23:$T$34,12,FALSE),0)+IFERROR(VLOOKUP(A15,'2009'!$C$27:$T$38,12,FALSE),0)</f>
        <v>21</v>
      </c>
      <c r="M15" s="59">
        <f>+IFERROR(VLOOKUP(A15,'2017'!$C$32:$T$44,13,FALSE),0)+IFERROR(VLOOKUP(A15,'2016'!$C$29:$T$43,13,FALSE),0)+IFERROR(VLOOKUP(A15,'2015'!$C$27:$T$37,13,FALSE),0)+IFERROR(VLOOKUP(A15,'2014'!$C$19:$T$29,13,FALSE),0)+IFERROR(VLOOKUP(A15,'2013'!$C$23:$T$34,13,FALSE),0)+IFERROR(VLOOKUP(A15,'2012'!$C$22:$T$32,13,FALSE),0)+IFERROR(VLOOKUP(A15,'2011'!$C$20:$T$29,13,FALSE),0)+IFERROR(VLOOKUP(A15,'2010'!$C$23:$T$34,13,FALSE),0)+IFERROR(VLOOKUP(A15,'2009'!$C$27:$T$38,13,FALSE),0)</f>
        <v>0</v>
      </c>
      <c r="N15" s="59">
        <f>+IFERROR(VLOOKUP(A15,'2017'!$C$32:$T$44,14,FALSE),0)+IFERROR(VLOOKUP(A15,'2016'!$C$29:$T$43,14,FALSE),0)+IFERROR(VLOOKUP(A15,'2015'!$C$27:$T$37,14,FALSE),0)+IFERROR(VLOOKUP(A15,'2014'!$C$19:$T$29,14,FALSE),0)+IFERROR(VLOOKUP(A15,'2013'!$C$23:$T$34,14,FALSE),0)+IFERROR(VLOOKUP(A15,'2012'!$C$22:$T$32,14,FALSE),0)+IFERROR(VLOOKUP(A15,'2011'!$C$20:$T$29,14,FALSE),0)+IFERROR(VLOOKUP(A15,'2010'!$C$23:$T$34,14,FALSE),0)+IFERROR(VLOOKUP(A15,'2009'!$C$27:$T$38,14,FALSE),0)</f>
        <v>34</v>
      </c>
      <c r="O15" s="59">
        <f>+IFERROR(VLOOKUP(A15,'2017'!$C$32:$T$44,15,FALSE),0)+IFERROR(VLOOKUP(A15,'2016'!$C$29:$T$43,15,FALSE),0)+IFERROR(VLOOKUP(A15,'2015'!$C$27:$T$37,15,FALSE),0)+IFERROR(VLOOKUP(A15,'2014'!$C$19:$T$29,15,FALSE),0)+IFERROR(VLOOKUP(A15,'2013'!$C$23:$T$34,15,FALSE),0)+IFERROR(VLOOKUP(A15,'2012'!$C$22:$T$32,15,FALSE),0)+IFERROR(VLOOKUP(A15,'2011'!$C$20:$T$29,15,FALSE),0)+IFERROR(VLOOKUP(A15,'2010'!$C$23:$T$34,15,FALSE),0)+IFERROR(VLOOKUP(A15,'2009'!$C$27:$T$38,15,FALSE),0)</f>
        <v>176</v>
      </c>
      <c r="P15" s="41">
        <f t="shared" si="0"/>
        <v>0.22727272727272727</v>
      </c>
    </row>
    <row r="16" spans="1:16" x14ac:dyDescent="0.25">
      <c r="A16" s="11" t="s">
        <v>245</v>
      </c>
      <c r="B16" s="59">
        <f>+IFERROR(VLOOKUP(A16,'2017'!$C$32:$T$44,2,FALSE),0)+IFERROR(VLOOKUP(A16,'2016'!$C$29:$T$43,2,FALSE),0)+IFERROR(VLOOKUP(A16,'2015'!$C$27:$T$37,2,FALSE),0)+IFERROR(VLOOKUP(A16,'2014'!$C$19:$T$29,2,FALSE),0)+IFERROR(VLOOKUP(A16,'2013'!$C$23:$T$34,2,FALSE),0)+IFERROR(VLOOKUP(A16,'2012'!$C$22:$T$32,2,FALSE),0)+IFERROR(VLOOKUP(A16,'2011'!$C$20:$T$29,2,FALSE),0)+IFERROR(VLOOKUP(A16,'2010'!$C$23:$T$34,2,FALSE),0)+IFERROR(VLOOKUP(A16,'2009'!$C$27:$T$38,2,FALSE),0)</f>
        <v>2</v>
      </c>
      <c r="C16" s="59">
        <f>+IFERROR(VLOOKUP(A16,'2017'!$C$32:$T$44,3,FALSE),0)+IFERROR(VLOOKUP(A16,'2016'!$C$29:$T$43,3,FALSE),0)+IFERROR(VLOOKUP(A16,'2015'!$C$27:$T$37,3,FALSE),0)+IFERROR(VLOOKUP(A16,'2014'!$C$19:$T$29,3,FALSE),0)+IFERROR(VLOOKUP(A16,'2013'!$C$23:$T$34,3,FALSE),0)+IFERROR(VLOOKUP(A16,'2012'!$C$22:$T$32,3,FALSE),0)+IFERROR(VLOOKUP(A16,'2011'!$C$20:$T$29,3,FALSE),0)+IFERROR(VLOOKUP(A16,'2010'!$C$23:$T$34,3,FALSE),0)+IFERROR(VLOOKUP(A16,'2009'!$C$27:$T$38,3,FALSE),0)</f>
        <v>35</v>
      </c>
      <c r="D16" s="59">
        <f>+IFERROR(VLOOKUP(A16,'2017'!$C$32:$T$44,4,FALSE),0)+IFERROR(VLOOKUP(A16,'2016'!$C$29:$T$43,4,FALSE),0)+IFERROR(VLOOKUP(A16,'2015'!$C$27:$T$37,4,FALSE),0)+IFERROR(VLOOKUP(A16,'2014'!$C$19:$T$29,4,FALSE),0)+IFERROR(VLOOKUP(A16,'2013'!$C$23:$T$34,4,FALSE),0)+IFERROR(VLOOKUP(A16,'2012'!$C$22:$T$32,4,FALSE),0)+IFERROR(VLOOKUP(A16,'2011'!$C$20:$T$29,4,FALSE),0)+IFERROR(VLOOKUP(A16,'2010'!$C$23:$T$34,4,FALSE),0)+IFERROR(VLOOKUP(A16,'2009'!$C$27:$T$38,4,FALSE),0)</f>
        <v>5</v>
      </c>
      <c r="E16" s="59">
        <f>+IFERROR(VLOOKUP(A16,'2017'!$C$32:$T$44,5,FALSE),0)+IFERROR(VLOOKUP(A16,'2016'!$C$29:$T$43,5,FALSE),0)+IFERROR(VLOOKUP(A16,'2015'!$C$27:$T$37,5,FALSE),0)+IFERROR(VLOOKUP(A16,'2014'!$C$19:$T$29,5,FALSE),0)+IFERROR(VLOOKUP(A16,'2013'!$C$23:$T$34,5,FALSE),0)+IFERROR(VLOOKUP(A16,'2012'!$C$22:$T$32,5,FALSE),0)+IFERROR(VLOOKUP(A16,'2011'!$C$20:$T$29,5,FALSE),0)+IFERROR(VLOOKUP(A16,'2010'!$C$23:$T$34,5,FALSE),0)+IFERROR(VLOOKUP(A16,'2009'!$C$27:$T$38,5,FALSE),0)</f>
        <v>2</v>
      </c>
      <c r="F16" s="59">
        <f>+IFERROR(VLOOKUP(A16,'2017'!$C$32:$T$44,6,FALSE),0)+IFERROR(VLOOKUP(A16,'2016'!$C$29:$T$43,6,FALSE),0)+IFERROR(VLOOKUP(A16,'2015'!$C$27:$T$37,6,FALSE),0)+IFERROR(VLOOKUP(A16,'2014'!$C$19:$T$29,6,FALSE),0)+IFERROR(VLOOKUP(A16,'2013'!$C$23:$T$34,6,FALSE),0)+IFERROR(VLOOKUP(A16,'2012'!$C$22:$T$32,6,FALSE),0)+IFERROR(VLOOKUP(A16,'2011'!$C$20:$T$29,6,FALSE),0)+IFERROR(VLOOKUP(A16,'2010'!$C$23:$T$34,6,FALSE),0)+IFERROR(VLOOKUP(A16,'2009'!$C$27:$T$38,6,FALSE),0)</f>
        <v>68.666666666666671</v>
      </c>
      <c r="G16" s="59">
        <f>+IFERROR(VLOOKUP(A16,'2017'!$C$32:$T$44,7,FALSE),0)+IFERROR(VLOOKUP(A16,'2016'!$C$29:$T$43,7,FALSE),0)+IFERROR(VLOOKUP(A16,'2015'!$C$27:$T$37,7,FALSE),0)+IFERROR(VLOOKUP(A16,'2014'!$C$19:$T$29,7,FALSE),0)+IFERROR(VLOOKUP(A16,'2013'!$C$23:$T$34,7,FALSE),0)+IFERROR(VLOOKUP(A16,'2012'!$C$22:$T$32,7,FALSE),0)+IFERROR(VLOOKUP(A16,'2011'!$C$20:$T$29,7,FALSE),0)+IFERROR(VLOOKUP(A16,'2010'!$C$23:$T$34,7,FALSE),0)+IFERROR(VLOOKUP(A16,'2009'!$C$27:$T$38,7,FALSE),0)</f>
        <v>13</v>
      </c>
      <c r="H16" s="59">
        <f>+IFERROR(VLOOKUP(A16,'2017'!$C$32:$T$44,8,FALSE),0)+IFERROR(VLOOKUP(A16,'2016'!$C$29:$T$43,8,FALSE),0)+IFERROR(VLOOKUP(A16,'2015'!$C$27:$T$37,8,FALSE),0)+IFERROR(VLOOKUP(A16,'2014'!$C$19:$T$29,8,FALSE),0)+IFERROR(VLOOKUP(A16,'2013'!$C$23:$T$34,8,FALSE),0)+IFERROR(VLOOKUP(A16,'2012'!$C$22:$T$32,8,FALSE),0)+IFERROR(VLOOKUP(A16,'2011'!$C$20:$T$29,8,FALSE),0)+IFERROR(VLOOKUP(A16,'2010'!$C$23:$T$34,8,FALSE),0)+IFERROR(VLOOKUP(A16,'2009'!$C$27:$T$38,8,FALSE),0)</f>
        <v>71</v>
      </c>
      <c r="I16" s="59">
        <f>+IFERROR(VLOOKUP(A16,'2017'!$C$32:$T$44,9,FALSE),0)+IFERROR(VLOOKUP(A16,'2016'!$C$29:$T$43,9,FALSE),0)+IFERROR(VLOOKUP(A16,'2015'!$C$27:$T$37,9,FALSE),0)+IFERROR(VLOOKUP(A16,'2014'!$C$19:$T$29,9,FALSE),0)+IFERROR(VLOOKUP(A16,'2013'!$C$23:$T$34,9,FALSE),0)+IFERROR(VLOOKUP(A16,'2012'!$C$22:$T$32,9,FALSE),0)+IFERROR(VLOOKUP(A16,'2011'!$C$20:$T$29,9,FALSE),0)+IFERROR(VLOOKUP(A16,'2010'!$C$23:$T$34,9,FALSE),0)+IFERROR(VLOOKUP(A16,'2009'!$C$27:$T$38,9,FALSE),0)</f>
        <v>36</v>
      </c>
      <c r="J16" s="59">
        <f>+IFERROR(VLOOKUP(A16,'2017'!$C$32:$T$44,10,FALSE),0)+IFERROR(VLOOKUP(A16,'2016'!$C$29:$T$43,10,FALSE),0)+IFERROR(VLOOKUP(A16,'2015'!$C$27:$T$37,10,FALSE),0)+IFERROR(VLOOKUP(A16,'2014'!$C$19:$T$29,10,FALSE),0)+IFERROR(VLOOKUP(A16,'2013'!$C$23:$T$34,10,FALSE),0)+IFERROR(VLOOKUP(A16,'2012'!$C$22:$T$32,10,FALSE),0)+IFERROR(VLOOKUP(A16,'2011'!$C$20:$T$29,10,FALSE),0)+IFERROR(VLOOKUP(A16,'2010'!$C$23:$T$34,10,FALSE),0)+IFERROR(VLOOKUP(A16,'2009'!$C$27:$T$38,10,FALSE),0)</f>
        <v>25</v>
      </c>
      <c r="K16" s="60">
        <f t="shared" si="1"/>
        <v>2.5485436893203879</v>
      </c>
      <c r="L16" s="59">
        <f>+IFERROR(VLOOKUP(A16,'2017'!$C$32:$T$44,12,FALSE),0)+IFERROR(VLOOKUP(A16,'2016'!$C$29:$T$43,12,FALSE),0)+IFERROR(VLOOKUP(A16,'2015'!$C$27:$T$37,12,FALSE),0)+IFERROR(VLOOKUP(A16,'2014'!$C$19:$T$29,12,FALSE),0)+IFERROR(VLOOKUP(A16,'2013'!$C$23:$T$34,12,FALSE),0)+IFERROR(VLOOKUP(A16,'2012'!$C$22:$T$32,12,FALSE),0)+IFERROR(VLOOKUP(A16,'2011'!$C$20:$T$29,12,FALSE),0)+IFERROR(VLOOKUP(A16,'2010'!$C$23:$T$34,12,FALSE),0)+IFERROR(VLOOKUP(A16,'2009'!$C$27:$T$38,12,FALSE),0)</f>
        <v>21</v>
      </c>
      <c r="M16" s="59">
        <f>+IFERROR(VLOOKUP(A16,'2017'!$C$32:$T$44,13,FALSE),0)+IFERROR(VLOOKUP(A16,'2016'!$C$29:$T$43,13,FALSE),0)+IFERROR(VLOOKUP(A16,'2015'!$C$27:$T$37,13,FALSE),0)+IFERROR(VLOOKUP(A16,'2014'!$C$19:$T$29,13,FALSE),0)+IFERROR(VLOOKUP(A16,'2013'!$C$23:$T$34,13,FALSE),0)+IFERROR(VLOOKUP(A16,'2012'!$C$22:$T$32,13,FALSE),0)+IFERROR(VLOOKUP(A16,'2011'!$C$20:$T$29,13,FALSE),0)+IFERROR(VLOOKUP(A16,'2010'!$C$23:$T$34,13,FALSE),0)+IFERROR(VLOOKUP(A16,'2009'!$C$27:$T$38,13,FALSE),0)</f>
        <v>4</v>
      </c>
      <c r="N16" s="59">
        <f>+IFERROR(VLOOKUP(A16,'2017'!$C$32:$T$44,14,FALSE),0)+IFERROR(VLOOKUP(A16,'2016'!$C$29:$T$43,14,FALSE),0)+IFERROR(VLOOKUP(A16,'2015'!$C$27:$T$37,14,FALSE),0)+IFERROR(VLOOKUP(A16,'2014'!$C$19:$T$29,14,FALSE),0)+IFERROR(VLOOKUP(A16,'2013'!$C$23:$T$34,14,FALSE),0)+IFERROR(VLOOKUP(A16,'2012'!$C$22:$T$32,14,FALSE),0)+IFERROR(VLOOKUP(A16,'2011'!$C$20:$T$29,14,FALSE),0)+IFERROR(VLOOKUP(A16,'2010'!$C$23:$T$34,14,FALSE),0)+IFERROR(VLOOKUP(A16,'2009'!$C$27:$T$38,14,FALSE),0)</f>
        <v>81</v>
      </c>
      <c r="O16" s="59">
        <f>+IFERROR(VLOOKUP(A16,'2017'!$C$32:$T$44,15,FALSE),0)+IFERROR(VLOOKUP(A16,'2016'!$C$29:$T$43,15,FALSE),0)+IFERROR(VLOOKUP(A16,'2015'!$C$27:$T$37,15,FALSE),0)+IFERROR(VLOOKUP(A16,'2014'!$C$19:$T$29,15,FALSE),0)+IFERROR(VLOOKUP(A16,'2013'!$C$23:$T$34,15,FALSE),0)+IFERROR(VLOOKUP(A16,'2012'!$C$22:$T$32,15,FALSE),0)+IFERROR(VLOOKUP(A16,'2011'!$C$20:$T$29,15,FALSE),0)+IFERROR(VLOOKUP(A16,'2010'!$C$23:$T$34,15,FALSE),0)+IFERROR(VLOOKUP(A16,'2009'!$C$27:$T$38,15,FALSE),0)</f>
        <v>302</v>
      </c>
      <c r="P16" s="41">
        <f t="shared" si="0"/>
        <v>0.23509933774834438</v>
      </c>
    </row>
    <row r="17" spans="1:16" x14ac:dyDescent="0.25">
      <c r="A17" s="11" t="s">
        <v>304</v>
      </c>
      <c r="B17" s="59">
        <f>+IFERROR(VLOOKUP(A17,'2017'!$C$32:$T$44,2,FALSE),0)+IFERROR(VLOOKUP(A17,'2016'!$C$29:$T$43,2,FALSE),0)+IFERROR(VLOOKUP(A17,'2015'!$C$27:$T$37,2,FALSE),0)+IFERROR(VLOOKUP(A17,'2014'!$C$19:$T$29,2,FALSE),0)+IFERROR(VLOOKUP(A17,'2013'!$C$23:$T$34,2,FALSE),0)+IFERROR(VLOOKUP(A17,'2012'!$C$22:$T$32,2,FALSE),0)+IFERROR(VLOOKUP(A17,'2011'!$C$20:$T$29,2,FALSE),0)+IFERROR(VLOOKUP(A17,'2010'!$C$23:$T$34,2,FALSE),0)+IFERROR(VLOOKUP(A17,'2009'!$C$27:$T$38,2,FALSE),0)</f>
        <v>2</v>
      </c>
      <c r="C17" s="59">
        <f>+IFERROR(VLOOKUP(A17,'2017'!$C$32:$T$44,3,FALSE),0)+IFERROR(VLOOKUP(A17,'2016'!$C$29:$T$43,3,FALSE),0)+IFERROR(VLOOKUP(A17,'2015'!$C$27:$T$37,3,FALSE),0)+IFERROR(VLOOKUP(A17,'2014'!$C$19:$T$29,3,FALSE),0)+IFERROR(VLOOKUP(A17,'2013'!$C$23:$T$34,3,FALSE),0)+IFERROR(VLOOKUP(A17,'2012'!$C$22:$T$32,3,FALSE),0)+IFERROR(VLOOKUP(A17,'2011'!$C$20:$T$29,3,FALSE),0)+IFERROR(VLOOKUP(A17,'2010'!$C$23:$T$34,3,FALSE),0)+IFERROR(VLOOKUP(A17,'2009'!$C$27:$T$38,3,FALSE),0)</f>
        <v>7</v>
      </c>
      <c r="D17" s="59">
        <f>+IFERROR(VLOOKUP(A17,'2017'!$C$32:$T$44,4,FALSE),0)+IFERROR(VLOOKUP(A17,'2016'!$C$29:$T$43,4,FALSE),0)+IFERROR(VLOOKUP(A17,'2015'!$C$27:$T$37,4,FALSE),0)+IFERROR(VLOOKUP(A17,'2014'!$C$19:$T$29,4,FALSE),0)+IFERROR(VLOOKUP(A17,'2013'!$C$23:$T$34,4,FALSE),0)+IFERROR(VLOOKUP(A17,'2012'!$C$22:$T$32,4,FALSE),0)+IFERROR(VLOOKUP(A17,'2011'!$C$20:$T$29,4,FALSE),0)+IFERROR(VLOOKUP(A17,'2010'!$C$23:$T$34,4,FALSE),0)+IFERROR(VLOOKUP(A17,'2009'!$C$27:$T$38,4,FALSE),0)</f>
        <v>1</v>
      </c>
      <c r="E17" s="59">
        <f>+IFERROR(VLOOKUP(A17,'2017'!$C$32:$T$44,5,FALSE),0)+IFERROR(VLOOKUP(A17,'2016'!$C$29:$T$43,5,FALSE),0)+IFERROR(VLOOKUP(A17,'2015'!$C$27:$T$37,5,FALSE),0)+IFERROR(VLOOKUP(A17,'2014'!$C$19:$T$29,5,FALSE),0)+IFERROR(VLOOKUP(A17,'2013'!$C$23:$T$34,5,FALSE),0)+IFERROR(VLOOKUP(A17,'2012'!$C$22:$T$32,5,FALSE),0)+IFERROR(VLOOKUP(A17,'2011'!$C$20:$T$29,5,FALSE),0)+IFERROR(VLOOKUP(A17,'2010'!$C$23:$T$34,5,FALSE),0)+IFERROR(VLOOKUP(A17,'2009'!$C$27:$T$38,5,FALSE),0)</f>
        <v>2</v>
      </c>
      <c r="F17" s="59">
        <f>+IFERROR(VLOOKUP(A17,'2017'!$C$32:$T$44,6,FALSE),0)+IFERROR(VLOOKUP(A17,'2016'!$C$29:$T$43,6,FALSE),0)+IFERROR(VLOOKUP(A17,'2015'!$C$27:$T$37,6,FALSE),0)+IFERROR(VLOOKUP(A17,'2014'!$C$19:$T$29,6,FALSE),0)+IFERROR(VLOOKUP(A17,'2013'!$C$23:$T$34,6,FALSE),0)+IFERROR(VLOOKUP(A17,'2012'!$C$22:$T$32,6,FALSE),0)+IFERROR(VLOOKUP(A17,'2011'!$C$20:$T$29,6,FALSE),0)+IFERROR(VLOOKUP(A17,'2010'!$C$23:$T$34,6,FALSE),0)+IFERROR(VLOOKUP(A17,'2009'!$C$27:$T$38,6,FALSE),0)</f>
        <v>14.33</v>
      </c>
      <c r="G17" s="59">
        <f>+IFERROR(VLOOKUP(A17,'2017'!$C$32:$T$44,7,FALSE),0)+IFERROR(VLOOKUP(A17,'2016'!$C$29:$T$43,7,FALSE),0)+IFERROR(VLOOKUP(A17,'2015'!$C$27:$T$37,7,FALSE),0)+IFERROR(VLOOKUP(A17,'2014'!$C$19:$T$29,7,FALSE),0)+IFERROR(VLOOKUP(A17,'2013'!$C$23:$T$34,7,FALSE),0)+IFERROR(VLOOKUP(A17,'2012'!$C$22:$T$32,7,FALSE),0)+IFERROR(VLOOKUP(A17,'2011'!$C$20:$T$29,7,FALSE),0)+IFERROR(VLOOKUP(A17,'2010'!$C$23:$T$34,7,FALSE),0)+IFERROR(VLOOKUP(A17,'2009'!$C$27:$T$38,7,FALSE),0)</f>
        <v>0</v>
      </c>
      <c r="H17" s="59">
        <f>+IFERROR(VLOOKUP(A17,'2017'!$C$32:$T$44,8,FALSE),0)+IFERROR(VLOOKUP(A17,'2016'!$C$29:$T$43,8,FALSE),0)+IFERROR(VLOOKUP(A17,'2015'!$C$27:$T$37,8,FALSE),0)+IFERROR(VLOOKUP(A17,'2014'!$C$19:$T$29,8,FALSE),0)+IFERROR(VLOOKUP(A17,'2013'!$C$23:$T$34,8,FALSE),0)+IFERROR(VLOOKUP(A17,'2012'!$C$22:$T$32,8,FALSE),0)+IFERROR(VLOOKUP(A17,'2011'!$C$20:$T$29,8,FALSE),0)+IFERROR(VLOOKUP(A17,'2010'!$C$23:$T$34,8,FALSE),0)+IFERROR(VLOOKUP(A17,'2009'!$C$27:$T$38,8,FALSE),0)</f>
        <v>10</v>
      </c>
      <c r="I17" s="59">
        <f>+IFERROR(VLOOKUP(A17,'2017'!$C$32:$T$44,9,FALSE),0)+IFERROR(VLOOKUP(A17,'2016'!$C$29:$T$43,9,FALSE),0)+IFERROR(VLOOKUP(A17,'2015'!$C$27:$T$37,9,FALSE),0)+IFERROR(VLOOKUP(A17,'2014'!$C$19:$T$29,9,FALSE),0)+IFERROR(VLOOKUP(A17,'2013'!$C$23:$T$34,9,FALSE),0)+IFERROR(VLOOKUP(A17,'2012'!$C$22:$T$32,9,FALSE),0)+IFERROR(VLOOKUP(A17,'2011'!$C$20:$T$29,9,FALSE),0)+IFERROR(VLOOKUP(A17,'2010'!$C$23:$T$34,9,FALSE),0)+IFERROR(VLOOKUP(A17,'2009'!$C$27:$T$38,9,FALSE),0)</f>
        <v>19</v>
      </c>
      <c r="J17" s="59">
        <f>+IFERROR(VLOOKUP(A17,'2017'!$C$32:$T$44,10,FALSE),0)+IFERROR(VLOOKUP(A17,'2016'!$C$29:$T$43,10,FALSE),0)+IFERROR(VLOOKUP(A17,'2015'!$C$27:$T$37,10,FALSE),0)+IFERROR(VLOOKUP(A17,'2014'!$C$19:$T$29,10,FALSE),0)+IFERROR(VLOOKUP(A17,'2013'!$C$23:$T$34,10,FALSE),0)+IFERROR(VLOOKUP(A17,'2012'!$C$22:$T$32,10,FALSE),0)+IFERROR(VLOOKUP(A17,'2011'!$C$20:$T$29,10,FALSE),0)+IFERROR(VLOOKUP(A17,'2010'!$C$23:$T$34,10,FALSE),0)+IFERROR(VLOOKUP(A17,'2009'!$C$27:$T$38,10,FALSE),0)</f>
        <v>13</v>
      </c>
      <c r="K17" s="60">
        <f t="shared" si="1"/>
        <v>6.3503140265177951</v>
      </c>
      <c r="L17" s="59">
        <f>+IFERROR(VLOOKUP(A17,'2017'!$C$32:$T$44,12,FALSE),0)+IFERROR(VLOOKUP(A17,'2016'!$C$29:$T$43,12,FALSE),0)+IFERROR(VLOOKUP(A17,'2015'!$C$27:$T$37,12,FALSE),0)+IFERROR(VLOOKUP(A17,'2014'!$C$19:$T$29,12,FALSE),0)+IFERROR(VLOOKUP(A17,'2013'!$C$23:$T$34,12,FALSE),0)+IFERROR(VLOOKUP(A17,'2012'!$C$22:$T$32,12,FALSE),0)+IFERROR(VLOOKUP(A17,'2011'!$C$20:$T$29,12,FALSE),0)+IFERROR(VLOOKUP(A17,'2010'!$C$23:$T$34,12,FALSE),0)+IFERROR(VLOOKUP(A17,'2009'!$C$27:$T$38,12,FALSE),0)</f>
        <v>8</v>
      </c>
      <c r="M17" s="59">
        <f>+IFERROR(VLOOKUP(A17,'2017'!$C$32:$T$44,13,FALSE),0)+IFERROR(VLOOKUP(A17,'2016'!$C$29:$T$43,13,FALSE),0)+IFERROR(VLOOKUP(A17,'2015'!$C$27:$T$37,13,FALSE),0)+IFERROR(VLOOKUP(A17,'2014'!$C$19:$T$29,13,FALSE),0)+IFERROR(VLOOKUP(A17,'2013'!$C$23:$T$34,13,FALSE),0)+IFERROR(VLOOKUP(A17,'2012'!$C$22:$T$32,13,FALSE),0)+IFERROR(VLOOKUP(A17,'2011'!$C$20:$T$29,13,FALSE),0)+IFERROR(VLOOKUP(A17,'2010'!$C$23:$T$34,13,FALSE),0)+IFERROR(VLOOKUP(A17,'2009'!$C$27:$T$38,13,FALSE),0)</f>
        <v>6</v>
      </c>
      <c r="N17" s="59">
        <f>+IFERROR(VLOOKUP(A17,'2017'!$C$32:$T$44,14,FALSE),0)+IFERROR(VLOOKUP(A17,'2016'!$C$29:$T$43,14,FALSE),0)+IFERROR(VLOOKUP(A17,'2015'!$C$27:$T$37,14,FALSE),0)+IFERROR(VLOOKUP(A17,'2014'!$C$19:$T$29,14,FALSE),0)+IFERROR(VLOOKUP(A17,'2013'!$C$23:$T$34,14,FALSE),0)+IFERROR(VLOOKUP(A17,'2012'!$C$22:$T$32,14,FALSE),0)+IFERROR(VLOOKUP(A17,'2011'!$C$20:$T$29,14,FALSE),0)+IFERROR(VLOOKUP(A17,'2010'!$C$23:$T$34,14,FALSE),0)+IFERROR(VLOOKUP(A17,'2009'!$C$27:$T$38,14,FALSE),0)</f>
        <v>9</v>
      </c>
      <c r="O17" s="59">
        <f>+IFERROR(VLOOKUP(A17,'2017'!$C$32:$T$44,15,FALSE),0)+IFERROR(VLOOKUP(A17,'2016'!$C$29:$T$43,15,FALSE),0)+IFERROR(VLOOKUP(A17,'2015'!$C$27:$T$37,15,FALSE),0)+IFERROR(VLOOKUP(A17,'2014'!$C$19:$T$29,15,FALSE),0)+IFERROR(VLOOKUP(A17,'2013'!$C$23:$T$34,15,FALSE),0)+IFERROR(VLOOKUP(A17,'2012'!$C$22:$T$32,15,FALSE),0)+IFERROR(VLOOKUP(A17,'2011'!$C$20:$T$29,15,FALSE),0)+IFERROR(VLOOKUP(A17,'2010'!$C$23:$T$34,15,FALSE),0)+IFERROR(VLOOKUP(A17,'2009'!$C$27:$T$38,15,FALSE),0)</f>
        <v>57</v>
      </c>
      <c r="P17" s="41">
        <f t="shared" si="0"/>
        <v>0.17543859649122806</v>
      </c>
    </row>
    <row r="18" spans="1:16" x14ac:dyDescent="0.25">
      <c r="A18" s="11" t="s">
        <v>240</v>
      </c>
      <c r="B18" s="59">
        <f>+IFERROR(VLOOKUP(A18,'2017'!$C$32:$T$44,2,FALSE),0)+IFERROR(VLOOKUP(A18,'2016'!$C$29:$T$43,2,FALSE),0)+IFERROR(VLOOKUP(A18,'2015'!$C$27:$T$37,2,FALSE),0)+IFERROR(VLOOKUP(A18,'2014'!$C$19:$T$29,2,FALSE),0)+IFERROR(VLOOKUP(A18,'2013'!$C$23:$T$34,2,FALSE),0)+IFERROR(VLOOKUP(A18,'2012'!$C$22:$T$32,2,FALSE),0)+IFERROR(VLOOKUP(A18,'2011'!$C$20:$T$29,2,FALSE),0)+IFERROR(VLOOKUP(A18,'2010'!$C$23:$T$34,2,FALSE),0)+IFERROR(VLOOKUP(A18,'2009'!$C$27:$T$38,2,FALSE),0)</f>
        <v>0</v>
      </c>
      <c r="C18" s="59">
        <f>+IFERROR(VLOOKUP(A18,'2017'!$C$32:$T$44,3,FALSE),0)+IFERROR(VLOOKUP(A18,'2016'!$C$29:$T$43,3,FALSE),0)+IFERROR(VLOOKUP(A18,'2015'!$C$27:$T$37,3,FALSE),0)+IFERROR(VLOOKUP(A18,'2014'!$C$19:$T$29,3,FALSE),0)+IFERROR(VLOOKUP(A18,'2013'!$C$23:$T$34,3,FALSE),0)+IFERROR(VLOOKUP(A18,'2012'!$C$22:$T$32,3,FALSE),0)+IFERROR(VLOOKUP(A18,'2011'!$C$20:$T$29,3,FALSE),0)+IFERROR(VLOOKUP(A18,'2010'!$C$23:$T$34,3,FALSE),0)+IFERROR(VLOOKUP(A18,'2009'!$C$27:$T$38,3,FALSE),0)</f>
        <v>13</v>
      </c>
      <c r="D18" s="59">
        <f>+IFERROR(VLOOKUP(A18,'2017'!$C$32:$T$44,4,FALSE),0)+IFERROR(VLOOKUP(A18,'2016'!$C$29:$T$43,4,FALSE),0)+IFERROR(VLOOKUP(A18,'2015'!$C$27:$T$37,4,FALSE),0)+IFERROR(VLOOKUP(A18,'2014'!$C$19:$T$29,4,FALSE),0)+IFERROR(VLOOKUP(A18,'2013'!$C$23:$T$34,4,FALSE),0)+IFERROR(VLOOKUP(A18,'2012'!$C$22:$T$32,4,FALSE),0)+IFERROR(VLOOKUP(A18,'2011'!$C$20:$T$29,4,FALSE),0)+IFERROR(VLOOKUP(A18,'2010'!$C$23:$T$34,4,FALSE),0)+IFERROR(VLOOKUP(A18,'2009'!$C$27:$T$38,4,FALSE),0)</f>
        <v>2</v>
      </c>
      <c r="E18" s="59">
        <f>+IFERROR(VLOOKUP(A18,'2017'!$C$32:$T$44,5,FALSE),0)+IFERROR(VLOOKUP(A18,'2016'!$C$29:$T$43,5,FALSE),0)+IFERROR(VLOOKUP(A18,'2015'!$C$27:$T$37,5,FALSE),0)+IFERROR(VLOOKUP(A18,'2014'!$C$19:$T$29,5,FALSE),0)+IFERROR(VLOOKUP(A18,'2013'!$C$23:$T$34,5,FALSE),0)+IFERROR(VLOOKUP(A18,'2012'!$C$22:$T$32,5,FALSE),0)+IFERROR(VLOOKUP(A18,'2011'!$C$20:$T$29,5,FALSE),0)+IFERROR(VLOOKUP(A18,'2010'!$C$23:$T$34,5,FALSE),0)+IFERROR(VLOOKUP(A18,'2009'!$C$27:$T$38,5,FALSE),0)</f>
        <v>6</v>
      </c>
      <c r="F18" s="59">
        <f>+IFERROR(VLOOKUP(A18,'2017'!$C$32:$T$44,6,FALSE),0)+IFERROR(VLOOKUP(A18,'2016'!$C$29:$T$43,6,FALSE),0)+IFERROR(VLOOKUP(A18,'2015'!$C$27:$T$37,6,FALSE),0)+IFERROR(VLOOKUP(A18,'2014'!$C$19:$T$29,6,FALSE),0)+IFERROR(VLOOKUP(A18,'2013'!$C$23:$T$34,6,FALSE),0)+IFERROR(VLOOKUP(A18,'2012'!$C$22:$T$32,6,FALSE),0)+IFERROR(VLOOKUP(A18,'2011'!$C$20:$T$29,6,FALSE),0)+IFERROR(VLOOKUP(A18,'2010'!$C$23:$T$34,6,FALSE),0)+IFERROR(VLOOKUP(A18,'2009'!$C$27:$T$38,6,FALSE),0)</f>
        <v>56</v>
      </c>
      <c r="G18" s="59">
        <f>+IFERROR(VLOOKUP(A18,'2017'!$C$32:$T$44,7,FALSE),0)+IFERROR(VLOOKUP(A18,'2016'!$C$29:$T$43,7,FALSE),0)+IFERROR(VLOOKUP(A18,'2015'!$C$27:$T$37,7,FALSE),0)+IFERROR(VLOOKUP(A18,'2014'!$C$19:$T$29,7,FALSE),0)+IFERROR(VLOOKUP(A18,'2013'!$C$23:$T$34,7,FALSE),0)+IFERROR(VLOOKUP(A18,'2012'!$C$22:$T$32,7,FALSE),0)+IFERROR(VLOOKUP(A18,'2011'!$C$20:$T$29,7,FALSE),0)+IFERROR(VLOOKUP(A18,'2010'!$C$23:$T$34,7,FALSE),0)+IFERROR(VLOOKUP(A18,'2009'!$C$27:$T$38,7,FALSE),0)</f>
        <v>0</v>
      </c>
      <c r="H18" s="59">
        <f>+IFERROR(VLOOKUP(A18,'2017'!$C$32:$T$44,8,FALSE),0)+IFERROR(VLOOKUP(A18,'2016'!$C$29:$T$43,8,FALSE),0)+IFERROR(VLOOKUP(A18,'2015'!$C$27:$T$37,8,FALSE),0)+IFERROR(VLOOKUP(A18,'2014'!$C$19:$T$29,8,FALSE),0)+IFERROR(VLOOKUP(A18,'2013'!$C$23:$T$34,8,FALSE),0)+IFERROR(VLOOKUP(A18,'2012'!$C$22:$T$32,8,FALSE),0)+IFERROR(VLOOKUP(A18,'2011'!$C$20:$T$29,8,FALSE),0)+IFERROR(VLOOKUP(A18,'2010'!$C$23:$T$34,8,FALSE),0)+IFERROR(VLOOKUP(A18,'2009'!$C$27:$T$38,8,FALSE),0)</f>
        <v>67</v>
      </c>
      <c r="I18" s="59">
        <f>+IFERROR(VLOOKUP(A18,'2017'!$C$32:$T$44,9,FALSE),0)+IFERROR(VLOOKUP(A18,'2016'!$C$29:$T$43,9,FALSE),0)+IFERROR(VLOOKUP(A18,'2015'!$C$27:$T$37,9,FALSE),0)+IFERROR(VLOOKUP(A18,'2014'!$C$19:$T$29,9,FALSE),0)+IFERROR(VLOOKUP(A18,'2013'!$C$23:$T$34,9,FALSE),0)+IFERROR(VLOOKUP(A18,'2012'!$C$22:$T$32,9,FALSE),0)+IFERROR(VLOOKUP(A18,'2011'!$C$20:$T$29,9,FALSE),0)+IFERROR(VLOOKUP(A18,'2010'!$C$23:$T$34,9,FALSE),0)+IFERROR(VLOOKUP(A18,'2009'!$C$27:$T$38,9,FALSE),0)</f>
        <v>41</v>
      </c>
      <c r="J18" s="59">
        <f>+IFERROR(VLOOKUP(A18,'2017'!$C$32:$T$44,10,FALSE),0)+IFERROR(VLOOKUP(A18,'2016'!$C$29:$T$43,10,FALSE),0)+IFERROR(VLOOKUP(A18,'2015'!$C$27:$T$37,10,FALSE),0)+IFERROR(VLOOKUP(A18,'2014'!$C$19:$T$29,10,FALSE),0)+IFERROR(VLOOKUP(A18,'2013'!$C$23:$T$34,10,FALSE),0)+IFERROR(VLOOKUP(A18,'2012'!$C$22:$T$32,10,FALSE),0)+IFERROR(VLOOKUP(A18,'2011'!$C$20:$T$29,10,FALSE),0)+IFERROR(VLOOKUP(A18,'2010'!$C$23:$T$34,10,FALSE),0)+IFERROR(VLOOKUP(A18,'2009'!$C$27:$T$38,10,FALSE),0)</f>
        <v>31</v>
      </c>
      <c r="K18" s="60">
        <f t="shared" si="1"/>
        <v>3.875</v>
      </c>
      <c r="L18" s="59">
        <f>+IFERROR(VLOOKUP(A18,'2017'!$C$32:$T$44,12,FALSE),0)+IFERROR(VLOOKUP(A18,'2016'!$C$29:$T$43,12,FALSE),0)+IFERROR(VLOOKUP(A18,'2015'!$C$27:$T$37,12,FALSE),0)+IFERROR(VLOOKUP(A18,'2014'!$C$19:$T$29,12,FALSE),0)+IFERROR(VLOOKUP(A18,'2013'!$C$23:$T$34,12,FALSE),0)+IFERROR(VLOOKUP(A18,'2012'!$C$22:$T$32,12,FALSE),0)+IFERROR(VLOOKUP(A18,'2011'!$C$20:$T$29,12,FALSE),0)+IFERROR(VLOOKUP(A18,'2010'!$C$23:$T$34,12,FALSE),0)+IFERROR(VLOOKUP(A18,'2009'!$C$27:$T$38,12,FALSE),0)</f>
        <v>20</v>
      </c>
      <c r="M18" s="59">
        <f>+IFERROR(VLOOKUP(A18,'2017'!$C$32:$T$44,13,FALSE),0)+IFERROR(VLOOKUP(A18,'2016'!$C$29:$T$43,13,FALSE),0)+IFERROR(VLOOKUP(A18,'2015'!$C$27:$T$37,13,FALSE),0)+IFERROR(VLOOKUP(A18,'2014'!$C$19:$T$29,13,FALSE),0)+IFERROR(VLOOKUP(A18,'2013'!$C$23:$T$34,13,FALSE),0)+IFERROR(VLOOKUP(A18,'2012'!$C$22:$T$32,13,FALSE),0)+IFERROR(VLOOKUP(A18,'2011'!$C$20:$T$29,13,FALSE),0)+IFERROR(VLOOKUP(A18,'2010'!$C$23:$T$34,13,FALSE),0)+IFERROR(VLOOKUP(A18,'2009'!$C$27:$T$38,13,FALSE),0)</f>
        <v>0</v>
      </c>
      <c r="N18" s="59">
        <f>+IFERROR(VLOOKUP(A18,'2017'!$C$32:$T$44,14,FALSE),0)+IFERROR(VLOOKUP(A18,'2016'!$C$29:$T$43,14,FALSE),0)+IFERROR(VLOOKUP(A18,'2015'!$C$27:$T$37,14,FALSE),0)+IFERROR(VLOOKUP(A18,'2014'!$C$19:$T$29,14,FALSE),0)+IFERROR(VLOOKUP(A18,'2013'!$C$23:$T$34,14,FALSE),0)+IFERROR(VLOOKUP(A18,'2012'!$C$22:$T$32,14,FALSE),0)+IFERROR(VLOOKUP(A18,'2011'!$C$20:$T$29,14,FALSE),0)+IFERROR(VLOOKUP(A18,'2010'!$C$23:$T$34,14,FALSE),0)+IFERROR(VLOOKUP(A18,'2009'!$C$27:$T$38,14,FALSE),0)</f>
        <v>23</v>
      </c>
      <c r="O18" s="59">
        <f>+IFERROR(VLOOKUP(A18,'2017'!$C$32:$T$44,15,FALSE),0)+IFERROR(VLOOKUP(A18,'2016'!$C$29:$T$43,15,FALSE),0)+IFERROR(VLOOKUP(A18,'2015'!$C$27:$T$37,15,FALSE),0)+IFERROR(VLOOKUP(A18,'2014'!$C$19:$T$29,15,FALSE),0)+IFERROR(VLOOKUP(A18,'2013'!$C$23:$T$34,15,FALSE),0)+IFERROR(VLOOKUP(A18,'2012'!$C$22:$T$32,15,FALSE),0)+IFERROR(VLOOKUP(A18,'2011'!$C$20:$T$29,15,FALSE),0)+IFERROR(VLOOKUP(A18,'2010'!$C$23:$T$34,15,FALSE),0)+IFERROR(VLOOKUP(A18,'2009'!$C$27:$T$38,15,FALSE),0)</f>
        <v>242</v>
      </c>
      <c r="P18" s="41">
        <f t="shared" si="0"/>
        <v>0.27685950413223143</v>
      </c>
    </row>
    <row r="19" spans="1:16" x14ac:dyDescent="0.25">
      <c r="A19" s="11" t="s">
        <v>266</v>
      </c>
      <c r="B19" s="59">
        <f>+IFERROR(VLOOKUP(A19,'2017'!$C$32:$T$44,2,FALSE),0)+IFERROR(VLOOKUP(A19,'2016'!$C$29:$T$43,2,FALSE),0)+IFERROR(VLOOKUP(A19,'2015'!$C$27:$T$37,2,FALSE),0)+IFERROR(VLOOKUP(A19,'2014'!$C$19:$T$29,2,FALSE),0)+IFERROR(VLOOKUP(A19,'2013'!$C$23:$T$34,2,FALSE),0)+IFERROR(VLOOKUP(A19,'2012'!$C$22:$T$32,2,FALSE),0)+IFERROR(VLOOKUP(A19,'2011'!$C$20:$T$29,2,FALSE),0)+IFERROR(VLOOKUP(A19,'2010'!$C$23:$T$34,2,FALSE),0)+IFERROR(VLOOKUP(A19,'2009'!$C$27:$T$38,2,FALSE),0)</f>
        <v>12</v>
      </c>
      <c r="C19" s="59">
        <f>+IFERROR(VLOOKUP(A19,'2017'!$C$32:$T$44,3,FALSE),0)+IFERROR(VLOOKUP(A19,'2016'!$C$29:$T$43,3,FALSE),0)+IFERROR(VLOOKUP(A19,'2015'!$C$27:$T$37,3,FALSE),0)+IFERROR(VLOOKUP(A19,'2014'!$C$19:$T$29,3,FALSE),0)+IFERROR(VLOOKUP(A19,'2013'!$C$23:$T$34,3,FALSE),0)+IFERROR(VLOOKUP(A19,'2012'!$C$22:$T$32,3,FALSE),0)+IFERROR(VLOOKUP(A19,'2011'!$C$20:$T$29,3,FALSE),0)+IFERROR(VLOOKUP(A19,'2010'!$C$23:$T$34,3,FALSE),0)+IFERROR(VLOOKUP(A19,'2009'!$C$27:$T$38,3,FALSE),0)</f>
        <v>2</v>
      </c>
      <c r="D19" s="59">
        <f>+IFERROR(VLOOKUP(A19,'2017'!$C$32:$T$44,4,FALSE),0)+IFERROR(VLOOKUP(A19,'2016'!$C$29:$T$43,4,FALSE),0)+IFERROR(VLOOKUP(A19,'2015'!$C$27:$T$37,4,FALSE),0)+IFERROR(VLOOKUP(A19,'2014'!$C$19:$T$29,4,FALSE),0)+IFERROR(VLOOKUP(A19,'2013'!$C$23:$T$34,4,FALSE),0)+IFERROR(VLOOKUP(A19,'2012'!$C$22:$T$32,4,FALSE),0)+IFERROR(VLOOKUP(A19,'2011'!$C$20:$T$29,4,FALSE),0)+IFERROR(VLOOKUP(A19,'2010'!$C$23:$T$34,4,FALSE),0)+IFERROR(VLOOKUP(A19,'2009'!$C$27:$T$38,4,FALSE),0)</f>
        <v>3</v>
      </c>
      <c r="E19" s="59">
        <f>+IFERROR(VLOOKUP(A19,'2017'!$C$32:$T$44,5,FALSE),0)+IFERROR(VLOOKUP(A19,'2016'!$C$29:$T$43,5,FALSE),0)+IFERROR(VLOOKUP(A19,'2015'!$C$27:$T$37,5,FALSE),0)+IFERROR(VLOOKUP(A19,'2014'!$C$19:$T$29,5,FALSE),0)+IFERROR(VLOOKUP(A19,'2013'!$C$23:$T$34,5,FALSE),0)+IFERROR(VLOOKUP(A19,'2012'!$C$22:$T$32,5,FALSE),0)+IFERROR(VLOOKUP(A19,'2011'!$C$20:$T$29,5,FALSE),0)+IFERROR(VLOOKUP(A19,'2010'!$C$23:$T$34,5,FALSE),0)+IFERROR(VLOOKUP(A19,'2009'!$C$27:$T$38,5,FALSE),0)</f>
        <v>9</v>
      </c>
      <c r="F19" s="59">
        <f>+IFERROR(VLOOKUP(A19,'2017'!$C$32:$T$44,6,FALSE),0)+IFERROR(VLOOKUP(A19,'2016'!$C$29:$T$43,6,FALSE),0)+IFERROR(VLOOKUP(A19,'2015'!$C$27:$T$37,6,FALSE),0)+IFERROR(VLOOKUP(A19,'2014'!$C$19:$T$29,6,FALSE),0)+IFERROR(VLOOKUP(A19,'2013'!$C$23:$T$34,6,FALSE),0)+IFERROR(VLOOKUP(A19,'2012'!$C$22:$T$32,6,FALSE),0)+IFERROR(VLOOKUP(A19,'2011'!$C$20:$T$29,6,FALSE),0)+IFERROR(VLOOKUP(A19,'2010'!$C$23:$T$34,6,FALSE),0)+IFERROR(VLOOKUP(A19,'2009'!$C$27:$T$38,6,FALSE),0)</f>
        <v>39.33</v>
      </c>
      <c r="G19" s="59">
        <f>+IFERROR(VLOOKUP(A19,'2017'!$C$32:$T$44,7,FALSE),0)+IFERROR(VLOOKUP(A19,'2016'!$C$29:$T$43,7,FALSE),0)+IFERROR(VLOOKUP(A19,'2015'!$C$27:$T$37,7,FALSE),0)+IFERROR(VLOOKUP(A19,'2014'!$C$19:$T$29,7,FALSE),0)+IFERROR(VLOOKUP(A19,'2013'!$C$23:$T$34,7,FALSE),0)+IFERROR(VLOOKUP(A19,'2012'!$C$22:$T$32,7,FALSE),0)+IFERROR(VLOOKUP(A19,'2011'!$C$20:$T$29,7,FALSE),0)+IFERROR(VLOOKUP(A19,'2010'!$C$23:$T$34,7,FALSE),0)+IFERROR(VLOOKUP(A19,'2009'!$C$27:$T$38,7,FALSE),0)</f>
        <v>0</v>
      </c>
      <c r="H19" s="59">
        <f>+IFERROR(VLOOKUP(A19,'2017'!$C$32:$T$44,8,FALSE),0)+IFERROR(VLOOKUP(A19,'2016'!$C$29:$T$43,8,FALSE),0)+IFERROR(VLOOKUP(A19,'2015'!$C$27:$T$37,8,FALSE),0)+IFERROR(VLOOKUP(A19,'2014'!$C$19:$T$29,8,FALSE),0)+IFERROR(VLOOKUP(A19,'2013'!$C$23:$T$34,8,FALSE),0)+IFERROR(VLOOKUP(A19,'2012'!$C$22:$T$32,8,FALSE),0)+IFERROR(VLOOKUP(A19,'2011'!$C$20:$T$29,8,FALSE),0)+IFERROR(VLOOKUP(A19,'2010'!$C$23:$T$34,8,FALSE),0)+IFERROR(VLOOKUP(A19,'2009'!$C$27:$T$38,8,FALSE),0)</f>
        <v>25</v>
      </c>
      <c r="I19" s="59">
        <f>+IFERROR(VLOOKUP(A19,'2017'!$C$32:$T$44,9,FALSE),0)+IFERROR(VLOOKUP(A19,'2016'!$C$29:$T$43,9,FALSE),0)+IFERROR(VLOOKUP(A19,'2015'!$C$27:$T$37,9,FALSE),0)+IFERROR(VLOOKUP(A19,'2014'!$C$19:$T$29,9,FALSE),0)+IFERROR(VLOOKUP(A19,'2013'!$C$23:$T$34,9,FALSE),0)+IFERROR(VLOOKUP(A19,'2012'!$C$22:$T$32,9,FALSE),0)+IFERROR(VLOOKUP(A19,'2011'!$C$20:$T$29,9,FALSE),0)+IFERROR(VLOOKUP(A19,'2010'!$C$23:$T$34,9,FALSE),0)+IFERROR(VLOOKUP(A19,'2009'!$C$27:$T$38,9,FALSE),0)</f>
        <v>35</v>
      </c>
      <c r="J19" s="59">
        <f>+IFERROR(VLOOKUP(A19,'2017'!$C$32:$T$44,10,FALSE),0)+IFERROR(VLOOKUP(A19,'2016'!$C$29:$T$43,10,FALSE),0)+IFERROR(VLOOKUP(A19,'2015'!$C$27:$T$37,10,FALSE),0)+IFERROR(VLOOKUP(A19,'2014'!$C$19:$T$29,10,FALSE),0)+IFERROR(VLOOKUP(A19,'2013'!$C$23:$T$34,10,FALSE),0)+IFERROR(VLOOKUP(A19,'2012'!$C$22:$T$32,10,FALSE),0)+IFERROR(VLOOKUP(A19,'2011'!$C$20:$T$29,10,FALSE),0)+IFERROR(VLOOKUP(A19,'2010'!$C$23:$T$34,10,FALSE),0)+IFERROR(VLOOKUP(A19,'2009'!$C$27:$T$38,10,FALSE),0)</f>
        <v>21</v>
      </c>
      <c r="K19" s="60">
        <f t="shared" si="1"/>
        <v>3.7376048817696419</v>
      </c>
      <c r="L19" s="59">
        <f>+IFERROR(VLOOKUP(A19,'2017'!$C$32:$T$44,12,FALSE),0)+IFERROR(VLOOKUP(A19,'2016'!$C$29:$T$43,12,FALSE),0)+IFERROR(VLOOKUP(A19,'2015'!$C$27:$T$37,12,FALSE),0)+IFERROR(VLOOKUP(A19,'2014'!$C$19:$T$29,12,FALSE),0)+IFERROR(VLOOKUP(A19,'2013'!$C$23:$T$34,12,FALSE),0)+IFERROR(VLOOKUP(A19,'2012'!$C$22:$T$32,12,FALSE),0)+IFERROR(VLOOKUP(A19,'2011'!$C$20:$T$29,12,FALSE),0)+IFERROR(VLOOKUP(A19,'2010'!$C$23:$T$34,12,FALSE),0)+IFERROR(VLOOKUP(A19,'2009'!$C$27:$T$38,12,FALSE),0)</f>
        <v>52</v>
      </c>
      <c r="M19" s="59">
        <f>+IFERROR(VLOOKUP(A19,'2017'!$C$32:$T$44,13,FALSE),0)+IFERROR(VLOOKUP(A19,'2016'!$C$29:$T$43,13,FALSE),0)+IFERROR(VLOOKUP(A19,'2015'!$C$27:$T$37,13,FALSE),0)+IFERROR(VLOOKUP(A19,'2014'!$C$19:$T$29,13,FALSE),0)+IFERROR(VLOOKUP(A19,'2013'!$C$23:$T$34,13,FALSE),0)+IFERROR(VLOOKUP(A19,'2012'!$C$22:$T$32,13,FALSE),0)+IFERROR(VLOOKUP(A19,'2011'!$C$20:$T$29,13,FALSE),0)+IFERROR(VLOOKUP(A19,'2010'!$C$23:$T$34,13,FALSE),0)+IFERROR(VLOOKUP(A19,'2009'!$C$27:$T$38,13,FALSE),0)</f>
        <v>5</v>
      </c>
      <c r="N19" s="59">
        <f>+IFERROR(VLOOKUP(A19,'2017'!$C$32:$T$44,14,FALSE),0)+IFERROR(VLOOKUP(A19,'2016'!$C$29:$T$43,14,FALSE),0)+IFERROR(VLOOKUP(A19,'2015'!$C$27:$T$37,14,FALSE),0)+IFERROR(VLOOKUP(A19,'2014'!$C$19:$T$29,14,FALSE),0)+IFERROR(VLOOKUP(A19,'2013'!$C$23:$T$34,14,FALSE),0)+IFERROR(VLOOKUP(A19,'2012'!$C$22:$T$32,14,FALSE),0)+IFERROR(VLOOKUP(A19,'2011'!$C$20:$T$29,14,FALSE),0)+IFERROR(VLOOKUP(A19,'2010'!$C$23:$T$34,14,FALSE),0)+IFERROR(VLOOKUP(A19,'2009'!$C$27:$T$38,14,FALSE),0)</f>
        <v>73</v>
      </c>
      <c r="O19" s="59">
        <f>+IFERROR(VLOOKUP(A19,'2017'!$C$32:$T$44,15,FALSE),0)+IFERROR(VLOOKUP(A19,'2016'!$C$29:$T$43,15,FALSE),0)+IFERROR(VLOOKUP(A19,'2015'!$C$27:$T$37,15,FALSE),0)+IFERROR(VLOOKUP(A19,'2014'!$C$19:$T$29,15,FALSE),0)+IFERROR(VLOOKUP(A19,'2013'!$C$23:$T$34,15,FALSE),0)+IFERROR(VLOOKUP(A19,'2012'!$C$22:$T$32,15,FALSE),0)+IFERROR(VLOOKUP(A19,'2011'!$C$20:$T$29,15,FALSE),0)+IFERROR(VLOOKUP(A19,'2010'!$C$23:$T$34,15,FALSE),0)+IFERROR(VLOOKUP(A19,'2009'!$C$27:$T$38,15,FALSE),0)</f>
        <v>159</v>
      </c>
      <c r="P19" s="41">
        <f t="shared" si="0"/>
        <v>0.15723270440251572</v>
      </c>
    </row>
    <row r="20" spans="1:16" x14ac:dyDescent="0.25">
      <c r="A20" s="11" t="s">
        <v>263</v>
      </c>
      <c r="B20" s="59">
        <f>+IFERROR(VLOOKUP(A20,'2017'!$C$32:$T$44,2,FALSE),0)+IFERROR(VLOOKUP(A20,'2016'!$C$29:$T$43,2,FALSE),0)+IFERROR(VLOOKUP(A20,'2015'!$C$27:$T$37,2,FALSE),0)+IFERROR(VLOOKUP(A20,'2014'!$C$19:$T$29,2,FALSE),0)+IFERROR(VLOOKUP(A20,'2013'!$C$23:$T$34,2,FALSE),0)+IFERROR(VLOOKUP(A20,'2012'!$C$22:$T$32,2,FALSE),0)+IFERROR(VLOOKUP(A20,'2011'!$C$20:$T$29,2,FALSE),0)+IFERROR(VLOOKUP(A20,'2010'!$C$23:$T$34,2,FALSE),0)+IFERROR(VLOOKUP(A20,'2009'!$C$27:$T$38,2,FALSE),0)</f>
        <v>1</v>
      </c>
      <c r="C20" s="59">
        <f>+IFERROR(VLOOKUP(A20,'2017'!$C$32:$T$44,3,FALSE),0)+IFERROR(VLOOKUP(A20,'2016'!$C$29:$T$43,3,FALSE),0)+IFERROR(VLOOKUP(A20,'2015'!$C$27:$T$37,3,FALSE),0)+IFERROR(VLOOKUP(A20,'2014'!$C$19:$T$29,3,FALSE),0)+IFERROR(VLOOKUP(A20,'2013'!$C$23:$T$34,3,FALSE),0)+IFERROR(VLOOKUP(A20,'2012'!$C$22:$T$32,3,FALSE),0)+IFERROR(VLOOKUP(A20,'2011'!$C$20:$T$29,3,FALSE),0)+IFERROR(VLOOKUP(A20,'2010'!$C$23:$T$34,3,FALSE),0)+IFERROR(VLOOKUP(A20,'2009'!$C$27:$T$38,3,FALSE),0)</f>
        <v>3</v>
      </c>
      <c r="D20" s="59">
        <f>+IFERROR(VLOOKUP(A20,'2017'!$C$32:$T$44,4,FALSE),0)+IFERROR(VLOOKUP(A20,'2016'!$C$29:$T$43,4,FALSE),0)+IFERROR(VLOOKUP(A20,'2015'!$C$27:$T$37,4,FALSE),0)+IFERROR(VLOOKUP(A20,'2014'!$C$19:$T$29,4,FALSE),0)+IFERROR(VLOOKUP(A20,'2013'!$C$23:$T$34,4,FALSE),0)+IFERROR(VLOOKUP(A20,'2012'!$C$22:$T$32,4,FALSE),0)+IFERROR(VLOOKUP(A20,'2011'!$C$20:$T$29,4,FALSE),0)+IFERROR(VLOOKUP(A20,'2010'!$C$23:$T$34,4,FALSE),0)+IFERROR(VLOOKUP(A20,'2009'!$C$27:$T$38,4,FALSE),0)</f>
        <v>0</v>
      </c>
      <c r="E20" s="59">
        <f>+IFERROR(VLOOKUP(A20,'2017'!$C$32:$T$44,5,FALSE),0)+IFERROR(VLOOKUP(A20,'2016'!$C$29:$T$43,5,FALSE),0)+IFERROR(VLOOKUP(A20,'2015'!$C$27:$T$37,5,FALSE),0)+IFERROR(VLOOKUP(A20,'2014'!$C$19:$T$29,5,FALSE),0)+IFERROR(VLOOKUP(A20,'2013'!$C$23:$T$34,5,FALSE),0)+IFERROR(VLOOKUP(A20,'2012'!$C$22:$T$32,5,FALSE),0)+IFERROR(VLOOKUP(A20,'2011'!$C$20:$T$29,5,FALSE),0)+IFERROR(VLOOKUP(A20,'2010'!$C$23:$T$34,5,FALSE),0)+IFERROR(VLOOKUP(A20,'2009'!$C$27:$T$38,5,FALSE),0)</f>
        <v>1</v>
      </c>
      <c r="F20" s="59">
        <f>+IFERROR(VLOOKUP(A20,'2017'!$C$32:$T$44,6,FALSE),0)+IFERROR(VLOOKUP(A20,'2016'!$C$29:$T$43,6,FALSE),0)+IFERROR(VLOOKUP(A20,'2015'!$C$27:$T$37,6,FALSE),0)+IFERROR(VLOOKUP(A20,'2014'!$C$19:$T$29,6,FALSE),0)+IFERROR(VLOOKUP(A20,'2013'!$C$23:$T$34,6,FALSE),0)+IFERROR(VLOOKUP(A20,'2012'!$C$22:$T$32,6,FALSE),0)+IFERROR(VLOOKUP(A20,'2011'!$C$20:$T$29,6,FALSE),0)+IFERROR(VLOOKUP(A20,'2010'!$C$23:$T$34,6,FALSE),0)+IFERROR(VLOOKUP(A20,'2009'!$C$27:$T$38,6,FALSE),0)</f>
        <v>4.67</v>
      </c>
      <c r="G20" s="59">
        <f>+IFERROR(VLOOKUP(A20,'2017'!$C$32:$T$44,7,FALSE),0)+IFERROR(VLOOKUP(A20,'2016'!$C$29:$T$43,7,FALSE),0)+IFERROR(VLOOKUP(A20,'2015'!$C$27:$T$37,7,FALSE),0)+IFERROR(VLOOKUP(A20,'2014'!$C$19:$T$29,7,FALSE),0)+IFERROR(VLOOKUP(A20,'2013'!$C$23:$T$34,7,FALSE),0)+IFERROR(VLOOKUP(A20,'2012'!$C$22:$T$32,7,FALSE),0)+IFERROR(VLOOKUP(A20,'2011'!$C$20:$T$29,7,FALSE),0)+IFERROR(VLOOKUP(A20,'2010'!$C$23:$T$34,7,FALSE),0)+IFERROR(VLOOKUP(A20,'2009'!$C$27:$T$38,7,FALSE),0)</f>
        <v>0</v>
      </c>
      <c r="H20" s="59">
        <f>+IFERROR(VLOOKUP(A20,'2017'!$C$32:$T$44,8,FALSE),0)+IFERROR(VLOOKUP(A20,'2016'!$C$29:$T$43,8,FALSE),0)+IFERROR(VLOOKUP(A20,'2015'!$C$27:$T$37,8,FALSE),0)+IFERROR(VLOOKUP(A20,'2014'!$C$19:$T$29,8,FALSE),0)+IFERROR(VLOOKUP(A20,'2013'!$C$23:$T$34,8,FALSE),0)+IFERROR(VLOOKUP(A20,'2012'!$C$22:$T$32,8,FALSE),0)+IFERROR(VLOOKUP(A20,'2011'!$C$20:$T$29,8,FALSE),0)+IFERROR(VLOOKUP(A20,'2010'!$C$23:$T$34,8,FALSE),0)+IFERROR(VLOOKUP(A20,'2009'!$C$27:$T$38,8,FALSE),0)</f>
        <v>7</v>
      </c>
      <c r="I20" s="59">
        <f>+IFERROR(VLOOKUP(A20,'2017'!$C$32:$T$44,9,FALSE),0)+IFERROR(VLOOKUP(A20,'2016'!$C$29:$T$43,9,FALSE),0)+IFERROR(VLOOKUP(A20,'2015'!$C$27:$T$37,9,FALSE),0)+IFERROR(VLOOKUP(A20,'2014'!$C$19:$T$29,9,FALSE),0)+IFERROR(VLOOKUP(A20,'2013'!$C$23:$T$34,9,FALSE),0)+IFERROR(VLOOKUP(A20,'2012'!$C$22:$T$32,9,FALSE),0)+IFERROR(VLOOKUP(A20,'2011'!$C$20:$T$29,9,FALSE),0)+IFERROR(VLOOKUP(A20,'2010'!$C$23:$T$34,9,FALSE),0)+IFERROR(VLOOKUP(A20,'2009'!$C$27:$T$38,9,FALSE),0)</f>
        <v>6</v>
      </c>
      <c r="J20" s="59">
        <f>+IFERROR(VLOOKUP(A20,'2017'!$C$32:$T$44,10,FALSE),0)+IFERROR(VLOOKUP(A20,'2016'!$C$29:$T$43,10,FALSE),0)+IFERROR(VLOOKUP(A20,'2015'!$C$27:$T$37,10,FALSE),0)+IFERROR(VLOOKUP(A20,'2014'!$C$19:$T$29,10,FALSE),0)+IFERROR(VLOOKUP(A20,'2013'!$C$23:$T$34,10,FALSE),0)+IFERROR(VLOOKUP(A20,'2012'!$C$22:$T$32,10,FALSE),0)+IFERROR(VLOOKUP(A20,'2011'!$C$20:$T$29,10,FALSE),0)+IFERROR(VLOOKUP(A20,'2010'!$C$23:$T$34,10,FALSE),0)+IFERROR(VLOOKUP(A20,'2009'!$C$27:$T$38,10,FALSE),0)</f>
        <v>4</v>
      </c>
      <c r="K20" s="60">
        <f t="shared" si="1"/>
        <v>5.9957173447537473</v>
      </c>
      <c r="L20" s="59">
        <f>+IFERROR(VLOOKUP(A20,'2017'!$C$32:$T$44,12,FALSE),0)+IFERROR(VLOOKUP(A20,'2016'!$C$29:$T$43,12,FALSE),0)+IFERROR(VLOOKUP(A20,'2015'!$C$27:$T$37,12,FALSE),0)+IFERROR(VLOOKUP(A20,'2014'!$C$19:$T$29,12,FALSE),0)+IFERROR(VLOOKUP(A20,'2013'!$C$23:$T$34,12,FALSE),0)+IFERROR(VLOOKUP(A20,'2012'!$C$22:$T$32,12,FALSE),0)+IFERROR(VLOOKUP(A20,'2011'!$C$20:$T$29,12,FALSE),0)+IFERROR(VLOOKUP(A20,'2010'!$C$23:$T$34,12,FALSE),0)+IFERROR(VLOOKUP(A20,'2009'!$C$27:$T$38,12,FALSE),0)</f>
        <v>3</v>
      </c>
      <c r="M20" s="59">
        <f>+IFERROR(VLOOKUP(A20,'2017'!$C$32:$T$44,13,FALSE),0)+IFERROR(VLOOKUP(A20,'2016'!$C$29:$T$43,13,FALSE),0)+IFERROR(VLOOKUP(A20,'2015'!$C$27:$T$37,13,FALSE),0)+IFERROR(VLOOKUP(A20,'2014'!$C$19:$T$29,13,FALSE),0)+IFERROR(VLOOKUP(A20,'2013'!$C$23:$T$34,13,FALSE),0)+IFERROR(VLOOKUP(A20,'2012'!$C$22:$T$32,13,FALSE),0)+IFERROR(VLOOKUP(A20,'2011'!$C$20:$T$29,13,FALSE),0)+IFERROR(VLOOKUP(A20,'2010'!$C$23:$T$34,13,FALSE),0)+IFERROR(VLOOKUP(A20,'2009'!$C$27:$T$38,13,FALSE),0)</f>
        <v>2</v>
      </c>
      <c r="N20" s="59">
        <f>+IFERROR(VLOOKUP(A20,'2017'!$C$32:$T$44,14,FALSE),0)+IFERROR(VLOOKUP(A20,'2016'!$C$29:$T$43,14,FALSE),0)+IFERROR(VLOOKUP(A20,'2015'!$C$27:$T$37,14,FALSE),0)+IFERROR(VLOOKUP(A20,'2014'!$C$19:$T$29,14,FALSE),0)+IFERROR(VLOOKUP(A20,'2013'!$C$23:$T$34,14,FALSE),0)+IFERROR(VLOOKUP(A20,'2012'!$C$22:$T$32,14,FALSE),0)+IFERROR(VLOOKUP(A20,'2011'!$C$20:$T$29,14,FALSE),0)+IFERROR(VLOOKUP(A20,'2010'!$C$23:$T$34,14,FALSE),0)+IFERROR(VLOOKUP(A20,'2009'!$C$27:$T$38,14,FALSE),0)</f>
        <v>2</v>
      </c>
      <c r="O20" s="59">
        <f>+IFERROR(VLOOKUP(A20,'2017'!$C$32:$T$44,15,FALSE),0)+IFERROR(VLOOKUP(A20,'2016'!$C$29:$T$43,15,FALSE),0)+IFERROR(VLOOKUP(A20,'2015'!$C$27:$T$37,15,FALSE),0)+IFERROR(VLOOKUP(A20,'2014'!$C$19:$T$29,15,FALSE),0)+IFERROR(VLOOKUP(A20,'2013'!$C$23:$T$34,15,FALSE),0)+IFERROR(VLOOKUP(A20,'2012'!$C$22:$T$32,15,FALSE),0)+IFERROR(VLOOKUP(A20,'2011'!$C$20:$T$29,15,FALSE),0)+IFERROR(VLOOKUP(A20,'2010'!$C$23:$T$34,15,FALSE),0)+IFERROR(VLOOKUP(A20,'2009'!$C$27:$T$38,15,FALSE),0)</f>
        <v>27</v>
      </c>
      <c r="P20" s="41">
        <f t="shared" si="0"/>
        <v>0.25925925925925924</v>
      </c>
    </row>
    <row r="21" spans="1:16" x14ac:dyDescent="0.25">
      <c r="A21" s="11" t="s">
        <v>254</v>
      </c>
      <c r="B21" s="59">
        <f>+IFERROR(VLOOKUP(A21,'2017'!$C$32:$T$44,2,FALSE),0)+IFERROR(VLOOKUP(A21,'2016'!$C$29:$T$43,2,FALSE),0)+IFERROR(VLOOKUP(A21,'2015'!$C$27:$T$37,2,FALSE),0)+IFERROR(VLOOKUP(A21,'2014'!$C$19:$T$29,2,FALSE),0)+IFERROR(VLOOKUP(A21,'2013'!$C$23:$T$34,2,FALSE),0)+IFERROR(VLOOKUP(A21,'2012'!$C$22:$T$32,2,FALSE),0)+IFERROR(VLOOKUP(A21,'2011'!$C$20:$T$29,2,FALSE),0)+IFERROR(VLOOKUP(A21,'2010'!$C$23:$T$34,2,FALSE),0)+IFERROR(VLOOKUP(A21,'2009'!$C$27:$T$38,2,FALSE),0)</f>
        <v>0</v>
      </c>
      <c r="C21" s="59">
        <f>+IFERROR(VLOOKUP(A21,'2017'!$C$32:$T$44,3,FALSE),0)+IFERROR(VLOOKUP(A21,'2016'!$C$29:$T$43,3,FALSE),0)+IFERROR(VLOOKUP(A21,'2015'!$C$27:$T$37,3,FALSE),0)+IFERROR(VLOOKUP(A21,'2014'!$C$19:$T$29,3,FALSE),0)+IFERROR(VLOOKUP(A21,'2013'!$C$23:$T$34,3,FALSE),0)+IFERROR(VLOOKUP(A21,'2012'!$C$22:$T$32,3,FALSE),0)+IFERROR(VLOOKUP(A21,'2011'!$C$20:$T$29,3,FALSE),0)+IFERROR(VLOOKUP(A21,'2010'!$C$23:$T$34,3,FALSE),0)+IFERROR(VLOOKUP(A21,'2009'!$C$27:$T$38,3,FALSE),0)</f>
        <v>15</v>
      </c>
      <c r="D21" s="59">
        <f>+IFERROR(VLOOKUP(A21,'2017'!$C$32:$T$44,4,FALSE),0)+IFERROR(VLOOKUP(A21,'2016'!$C$29:$T$43,4,FALSE),0)+IFERROR(VLOOKUP(A21,'2015'!$C$27:$T$37,4,FALSE),0)+IFERROR(VLOOKUP(A21,'2014'!$C$19:$T$29,4,FALSE),0)+IFERROR(VLOOKUP(A21,'2013'!$C$23:$T$34,4,FALSE),0)+IFERROR(VLOOKUP(A21,'2012'!$C$22:$T$32,4,FALSE),0)+IFERROR(VLOOKUP(A21,'2011'!$C$20:$T$29,4,FALSE),0)+IFERROR(VLOOKUP(A21,'2010'!$C$23:$T$34,4,FALSE),0)+IFERROR(VLOOKUP(A21,'2009'!$C$27:$T$38,4,FALSE),0)</f>
        <v>1</v>
      </c>
      <c r="E21" s="59">
        <f>+IFERROR(VLOOKUP(A21,'2017'!$C$32:$T$44,5,FALSE),0)+IFERROR(VLOOKUP(A21,'2016'!$C$29:$T$43,5,FALSE),0)+IFERROR(VLOOKUP(A21,'2015'!$C$27:$T$37,5,FALSE),0)+IFERROR(VLOOKUP(A21,'2014'!$C$19:$T$29,5,FALSE),0)+IFERROR(VLOOKUP(A21,'2013'!$C$23:$T$34,5,FALSE),0)+IFERROR(VLOOKUP(A21,'2012'!$C$22:$T$32,5,FALSE),0)+IFERROR(VLOOKUP(A21,'2011'!$C$20:$T$29,5,FALSE),0)+IFERROR(VLOOKUP(A21,'2010'!$C$23:$T$34,5,FALSE),0)+IFERROR(VLOOKUP(A21,'2009'!$C$27:$T$38,5,FALSE),0)</f>
        <v>2</v>
      </c>
      <c r="F21" s="59">
        <f>+IFERROR(VLOOKUP(A21,'2017'!$C$32:$T$44,6,FALSE),0)+IFERROR(VLOOKUP(A21,'2016'!$C$29:$T$43,6,FALSE),0)+IFERROR(VLOOKUP(A21,'2015'!$C$27:$T$37,6,FALSE),0)+IFERROR(VLOOKUP(A21,'2014'!$C$19:$T$29,6,FALSE),0)+IFERROR(VLOOKUP(A21,'2013'!$C$23:$T$34,6,FALSE),0)+IFERROR(VLOOKUP(A21,'2012'!$C$22:$T$32,6,FALSE),0)+IFERROR(VLOOKUP(A21,'2011'!$C$20:$T$29,6,FALSE),0)+IFERROR(VLOOKUP(A21,'2010'!$C$23:$T$34,6,FALSE),0)+IFERROR(VLOOKUP(A21,'2009'!$C$27:$T$38,6,FALSE),0)</f>
        <v>27</v>
      </c>
      <c r="G21" s="59">
        <f>+IFERROR(VLOOKUP(A21,'2017'!$C$32:$T$44,7,FALSE),0)+IFERROR(VLOOKUP(A21,'2016'!$C$29:$T$43,7,FALSE),0)+IFERROR(VLOOKUP(A21,'2015'!$C$27:$T$37,7,FALSE),0)+IFERROR(VLOOKUP(A21,'2014'!$C$19:$T$29,7,FALSE),0)+IFERROR(VLOOKUP(A21,'2013'!$C$23:$T$34,7,FALSE),0)+IFERROR(VLOOKUP(A21,'2012'!$C$22:$T$32,7,FALSE),0)+IFERROR(VLOOKUP(A21,'2011'!$C$20:$T$29,7,FALSE),0)+IFERROR(VLOOKUP(A21,'2010'!$C$23:$T$34,7,FALSE),0)+IFERROR(VLOOKUP(A21,'2009'!$C$27:$T$38,7,FALSE),0)</f>
        <v>1</v>
      </c>
      <c r="H21" s="59">
        <f>+IFERROR(VLOOKUP(A21,'2017'!$C$32:$T$44,8,FALSE),0)+IFERROR(VLOOKUP(A21,'2016'!$C$29:$T$43,8,FALSE),0)+IFERROR(VLOOKUP(A21,'2015'!$C$27:$T$37,8,FALSE),0)+IFERROR(VLOOKUP(A21,'2014'!$C$19:$T$29,8,FALSE),0)+IFERROR(VLOOKUP(A21,'2013'!$C$23:$T$34,8,FALSE),0)+IFERROR(VLOOKUP(A21,'2012'!$C$22:$T$32,8,FALSE),0)+IFERROR(VLOOKUP(A21,'2011'!$C$20:$T$29,8,FALSE),0)+IFERROR(VLOOKUP(A21,'2010'!$C$23:$T$34,8,FALSE),0)+IFERROR(VLOOKUP(A21,'2009'!$C$27:$T$38,8,FALSE),0)</f>
        <v>31</v>
      </c>
      <c r="I21" s="59">
        <f>+IFERROR(VLOOKUP(A21,'2017'!$C$32:$T$44,9,FALSE),0)+IFERROR(VLOOKUP(A21,'2016'!$C$29:$T$43,9,FALSE),0)+IFERROR(VLOOKUP(A21,'2015'!$C$27:$T$37,9,FALSE),0)+IFERROR(VLOOKUP(A21,'2014'!$C$19:$T$29,9,FALSE),0)+IFERROR(VLOOKUP(A21,'2013'!$C$23:$T$34,9,FALSE),0)+IFERROR(VLOOKUP(A21,'2012'!$C$22:$T$32,9,FALSE),0)+IFERROR(VLOOKUP(A21,'2011'!$C$20:$T$29,9,FALSE),0)+IFERROR(VLOOKUP(A21,'2010'!$C$23:$T$34,9,FALSE),0)+IFERROR(VLOOKUP(A21,'2009'!$C$27:$T$38,9,FALSE),0)</f>
        <v>39</v>
      </c>
      <c r="J21" s="59">
        <f>+IFERROR(VLOOKUP(A21,'2017'!$C$32:$T$44,10,FALSE),0)+IFERROR(VLOOKUP(A21,'2016'!$C$29:$T$43,10,FALSE),0)+IFERROR(VLOOKUP(A21,'2015'!$C$27:$T$37,10,FALSE),0)+IFERROR(VLOOKUP(A21,'2014'!$C$19:$T$29,10,FALSE),0)+IFERROR(VLOOKUP(A21,'2013'!$C$23:$T$34,10,FALSE),0)+IFERROR(VLOOKUP(A21,'2012'!$C$22:$T$32,10,FALSE),0)+IFERROR(VLOOKUP(A21,'2011'!$C$20:$T$29,10,FALSE),0)+IFERROR(VLOOKUP(A21,'2010'!$C$23:$T$34,10,FALSE),0)+IFERROR(VLOOKUP(A21,'2009'!$C$27:$T$38,10,FALSE),0)</f>
        <v>25</v>
      </c>
      <c r="K21" s="60">
        <f t="shared" si="1"/>
        <v>6.4814814814814818</v>
      </c>
      <c r="L21" s="59">
        <f>+IFERROR(VLOOKUP(A21,'2017'!$C$32:$T$44,12,FALSE),0)+IFERROR(VLOOKUP(A21,'2016'!$C$29:$T$43,12,FALSE),0)+IFERROR(VLOOKUP(A21,'2015'!$C$27:$T$37,12,FALSE),0)+IFERROR(VLOOKUP(A21,'2014'!$C$19:$T$29,12,FALSE),0)+IFERROR(VLOOKUP(A21,'2013'!$C$23:$T$34,12,FALSE),0)+IFERROR(VLOOKUP(A21,'2012'!$C$22:$T$32,12,FALSE),0)+IFERROR(VLOOKUP(A21,'2011'!$C$20:$T$29,12,FALSE),0)+IFERROR(VLOOKUP(A21,'2010'!$C$23:$T$34,12,FALSE),0)+IFERROR(VLOOKUP(A21,'2009'!$C$27:$T$38,12,FALSE),0)</f>
        <v>17</v>
      </c>
      <c r="M21" s="59">
        <f>+IFERROR(VLOOKUP(A21,'2017'!$C$32:$T$44,13,FALSE),0)+IFERROR(VLOOKUP(A21,'2016'!$C$29:$T$43,13,FALSE),0)+IFERROR(VLOOKUP(A21,'2015'!$C$27:$T$37,13,FALSE),0)+IFERROR(VLOOKUP(A21,'2014'!$C$19:$T$29,13,FALSE),0)+IFERROR(VLOOKUP(A21,'2013'!$C$23:$T$34,13,FALSE),0)+IFERROR(VLOOKUP(A21,'2012'!$C$22:$T$32,13,FALSE),0)+IFERROR(VLOOKUP(A21,'2011'!$C$20:$T$29,13,FALSE),0)+IFERROR(VLOOKUP(A21,'2010'!$C$23:$T$34,13,FALSE),0)+IFERROR(VLOOKUP(A21,'2009'!$C$27:$T$38,13,FALSE),0)</f>
        <v>1</v>
      </c>
      <c r="N21" s="59">
        <f>+IFERROR(VLOOKUP(A21,'2017'!$C$32:$T$44,14,FALSE),0)+IFERROR(VLOOKUP(A21,'2016'!$C$29:$T$43,14,FALSE),0)+IFERROR(VLOOKUP(A21,'2015'!$C$27:$T$37,14,FALSE),0)+IFERROR(VLOOKUP(A21,'2014'!$C$19:$T$29,14,FALSE),0)+IFERROR(VLOOKUP(A21,'2013'!$C$23:$T$34,14,FALSE),0)+IFERROR(VLOOKUP(A21,'2012'!$C$22:$T$32,14,FALSE),0)+IFERROR(VLOOKUP(A21,'2011'!$C$20:$T$29,14,FALSE),0)+IFERROR(VLOOKUP(A21,'2010'!$C$23:$T$34,14,FALSE),0)+IFERROR(VLOOKUP(A21,'2009'!$C$27:$T$38,14,FALSE),0)</f>
        <v>12</v>
      </c>
      <c r="O21" s="59">
        <f>+IFERROR(VLOOKUP(A21,'2017'!$C$32:$T$44,15,FALSE),0)+IFERROR(VLOOKUP(A21,'2016'!$C$29:$T$43,15,FALSE),0)+IFERROR(VLOOKUP(A21,'2015'!$C$27:$T$37,15,FALSE),0)+IFERROR(VLOOKUP(A21,'2014'!$C$19:$T$29,15,FALSE),0)+IFERROR(VLOOKUP(A21,'2013'!$C$23:$T$34,15,FALSE),0)+IFERROR(VLOOKUP(A21,'2012'!$C$22:$T$32,15,FALSE),0)+IFERROR(VLOOKUP(A21,'2011'!$C$20:$T$29,15,FALSE),0)+IFERROR(VLOOKUP(A21,'2010'!$C$23:$T$34,15,FALSE),0)+IFERROR(VLOOKUP(A21,'2009'!$C$27:$T$38,15,FALSE),0)</f>
        <v>141</v>
      </c>
      <c r="P21" s="41">
        <f t="shared" si="0"/>
        <v>0.21985815602836881</v>
      </c>
    </row>
    <row r="22" spans="1:16" x14ac:dyDescent="0.25">
      <c r="A22" s="11" t="s">
        <v>285</v>
      </c>
      <c r="B22" s="59">
        <f>+IFERROR(VLOOKUP(A22,'2017'!$C$32:$T$44,2,FALSE),0)+IFERROR(VLOOKUP(A22,'2016'!$C$29:$T$43,2,FALSE),0)+IFERROR(VLOOKUP(A22,'2015'!$C$27:$T$37,2,FALSE),0)+IFERROR(VLOOKUP(A22,'2014'!$C$19:$T$29,2,FALSE),0)+IFERROR(VLOOKUP(A22,'2013'!$C$23:$T$34,2,FALSE),0)+IFERROR(VLOOKUP(A22,'2012'!$C$22:$T$32,2,FALSE),0)+IFERROR(VLOOKUP(A22,'2011'!$C$20:$T$29,2,FALSE),0)+IFERROR(VLOOKUP(A22,'2010'!$C$23:$T$34,2,FALSE),0)+IFERROR(VLOOKUP(A22,'2009'!$C$27:$T$38,2,FALSE),0)</f>
        <v>23</v>
      </c>
      <c r="C22" s="59">
        <f>+IFERROR(VLOOKUP(A22,'2017'!$C$32:$T$44,3,FALSE),0)+IFERROR(VLOOKUP(A22,'2016'!$C$29:$T$43,3,FALSE),0)+IFERROR(VLOOKUP(A22,'2015'!$C$27:$T$37,3,FALSE),0)+IFERROR(VLOOKUP(A22,'2014'!$C$19:$T$29,3,FALSE),0)+IFERROR(VLOOKUP(A22,'2013'!$C$23:$T$34,3,FALSE),0)+IFERROR(VLOOKUP(A22,'2012'!$C$22:$T$32,3,FALSE),0)+IFERROR(VLOOKUP(A22,'2011'!$C$20:$T$29,3,FALSE),0)+IFERROR(VLOOKUP(A22,'2010'!$C$23:$T$34,3,FALSE),0)+IFERROR(VLOOKUP(A22,'2009'!$C$27:$T$38,3,FALSE),0)</f>
        <v>37</v>
      </c>
      <c r="D22" s="59">
        <f>+IFERROR(VLOOKUP(A22,'2017'!$C$32:$T$44,4,FALSE),0)+IFERROR(VLOOKUP(A22,'2016'!$C$29:$T$43,4,FALSE),0)+IFERROR(VLOOKUP(A22,'2015'!$C$27:$T$37,4,FALSE),0)+IFERROR(VLOOKUP(A22,'2014'!$C$19:$T$29,4,FALSE),0)+IFERROR(VLOOKUP(A22,'2013'!$C$23:$T$34,4,FALSE),0)+IFERROR(VLOOKUP(A22,'2012'!$C$22:$T$32,4,FALSE),0)+IFERROR(VLOOKUP(A22,'2011'!$C$20:$T$29,4,FALSE),0)+IFERROR(VLOOKUP(A22,'2010'!$C$23:$T$34,4,FALSE),0)+IFERROR(VLOOKUP(A22,'2009'!$C$27:$T$38,4,FALSE),0)</f>
        <v>13</v>
      </c>
      <c r="E22" s="59">
        <f>+IFERROR(VLOOKUP(A22,'2017'!$C$32:$T$44,5,FALSE),0)+IFERROR(VLOOKUP(A22,'2016'!$C$29:$T$43,5,FALSE),0)+IFERROR(VLOOKUP(A22,'2015'!$C$27:$T$37,5,FALSE),0)+IFERROR(VLOOKUP(A22,'2014'!$C$19:$T$29,5,FALSE),0)+IFERROR(VLOOKUP(A22,'2013'!$C$23:$T$34,5,FALSE),0)+IFERROR(VLOOKUP(A22,'2012'!$C$22:$T$32,5,FALSE),0)+IFERROR(VLOOKUP(A22,'2011'!$C$20:$T$29,5,FALSE),0)+IFERROR(VLOOKUP(A22,'2010'!$C$23:$T$34,5,FALSE),0)+IFERROR(VLOOKUP(A22,'2009'!$C$27:$T$38,5,FALSE),0)</f>
        <v>5</v>
      </c>
      <c r="F22" s="59">
        <f>+IFERROR(VLOOKUP(A22,'2017'!$C$32:$T$44,6,FALSE),0)+IFERROR(VLOOKUP(A22,'2016'!$C$29:$T$43,6,FALSE),0)+IFERROR(VLOOKUP(A22,'2015'!$C$27:$T$37,6,FALSE),0)+IFERROR(VLOOKUP(A22,'2014'!$C$19:$T$29,6,FALSE),0)+IFERROR(VLOOKUP(A22,'2013'!$C$23:$T$34,6,FALSE),0)+IFERROR(VLOOKUP(A22,'2012'!$C$22:$T$32,6,FALSE),0)+IFERROR(VLOOKUP(A22,'2011'!$C$20:$T$29,6,FALSE),0)+IFERROR(VLOOKUP(A22,'2010'!$C$23:$T$34,6,FALSE),0)+IFERROR(VLOOKUP(A22,'2009'!$C$27:$T$38,6,FALSE),0)</f>
        <v>146.99</v>
      </c>
      <c r="G22" s="59">
        <f>+IFERROR(VLOOKUP(A22,'2017'!$C$32:$T$44,7,FALSE),0)+IFERROR(VLOOKUP(A22,'2016'!$C$29:$T$43,7,FALSE),0)+IFERROR(VLOOKUP(A22,'2015'!$C$27:$T$37,7,FALSE),0)+IFERROR(VLOOKUP(A22,'2014'!$C$19:$T$29,7,FALSE),0)+IFERROR(VLOOKUP(A22,'2013'!$C$23:$T$34,7,FALSE),0)+IFERROR(VLOOKUP(A22,'2012'!$C$22:$T$32,7,FALSE),0)+IFERROR(VLOOKUP(A22,'2011'!$C$20:$T$29,7,FALSE),0)+IFERROR(VLOOKUP(A22,'2010'!$C$23:$T$34,7,FALSE),0)+IFERROR(VLOOKUP(A22,'2009'!$C$27:$T$38,7,FALSE),0)</f>
        <v>4</v>
      </c>
      <c r="H22" s="59">
        <f>+IFERROR(VLOOKUP(A22,'2017'!$C$32:$T$44,8,FALSE),0)+IFERROR(VLOOKUP(A22,'2016'!$C$29:$T$43,8,FALSE),0)+IFERROR(VLOOKUP(A22,'2015'!$C$27:$T$37,8,FALSE),0)+IFERROR(VLOOKUP(A22,'2014'!$C$19:$T$29,8,FALSE),0)+IFERROR(VLOOKUP(A22,'2013'!$C$23:$T$34,8,FALSE),0)+IFERROR(VLOOKUP(A22,'2012'!$C$22:$T$32,8,FALSE),0)+IFERROR(VLOOKUP(A22,'2011'!$C$20:$T$29,8,FALSE),0)+IFERROR(VLOOKUP(A22,'2010'!$C$23:$T$34,8,FALSE),0)+IFERROR(VLOOKUP(A22,'2009'!$C$27:$T$38,8,FALSE),0)</f>
        <v>135</v>
      </c>
      <c r="I22" s="59">
        <f>+IFERROR(VLOOKUP(A22,'2017'!$C$32:$T$44,9,FALSE),0)+IFERROR(VLOOKUP(A22,'2016'!$C$29:$T$43,9,FALSE),0)+IFERROR(VLOOKUP(A22,'2015'!$C$27:$T$37,9,FALSE),0)+IFERROR(VLOOKUP(A22,'2014'!$C$19:$T$29,9,FALSE),0)+IFERROR(VLOOKUP(A22,'2013'!$C$23:$T$34,9,FALSE),0)+IFERROR(VLOOKUP(A22,'2012'!$C$22:$T$32,9,FALSE),0)+IFERROR(VLOOKUP(A22,'2011'!$C$20:$T$29,9,FALSE),0)+IFERROR(VLOOKUP(A22,'2010'!$C$23:$T$34,9,FALSE),0)+IFERROR(VLOOKUP(A22,'2009'!$C$27:$T$38,9,FALSE),0)</f>
        <v>63</v>
      </c>
      <c r="J22" s="59">
        <f>+IFERROR(VLOOKUP(A22,'2017'!$C$32:$T$44,10,FALSE),0)+IFERROR(VLOOKUP(A22,'2016'!$C$29:$T$43,10,FALSE),0)+IFERROR(VLOOKUP(A22,'2015'!$C$27:$T$37,10,FALSE),0)+IFERROR(VLOOKUP(A22,'2014'!$C$19:$T$29,10,FALSE),0)+IFERROR(VLOOKUP(A22,'2013'!$C$23:$T$34,10,FALSE),0)+IFERROR(VLOOKUP(A22,'2012'!$C$22:$T$32,10,FALSE),0)+IFERROR(VLOOKUP(A22,'2011'!$C$20:$T$29,10,FALSE),0)+IFERROR(VLOOKUP(A22,'2010'!$C$23:$T$34,10,FALSE),0)+IFERROR(VLOOKUP(A22,'2009'!$C$27:$T$38,10,FALSE),0)</f>
        <v>41</v>
      </c>
      <c r="K22" s="60">
        <f t="shared" si="1"/>
        <v>1.9525137764473772</v>
      </c>
      <c r="L22" s="59">
        <f>+IFERROR(VLOOKUP(A22,'2017'!$C$32:$T$44,12,FALSE),0)+IFERROR(VLOOKUP(A22,'2016'!$C$29:$T$43,12,FALSE),0)+IFERROR(VLOOKUP(A22,'2015'!$C$27:$T$37,12,FALSE),0)+IFERROR(VLOOKUP(A22,'2014'!$C$19:$T$29,12,FALSE),0)+IFERROR(VLOOKUP(A22,'2013'!$C$23:$T$34,12,FALSE),0)+IFERROR(VLOOKUP(A22,'2012'!$C$22:$T$32,12,FALSE),0)+IFERROR(VLOOKUP(A22,'2011'!$C$20:$T$29,12,FALSE),0)+IFERROR(VLOOKUP(A22,'2010'!$C$23:$T$34,12,FALSE),0)+IFERROR(VLOOKUP(A22,'2009'!$C$27:$T$38,12,FALSE),0)</f>
        <v>59</v>
      </c>
      <c r="M22" s="59">
        <f>+IFERROR(VLOOKUP(A22,'2017'!$C$32:$T$44,13,FALSE),0)+IFERROR(VLOOKUP(A22,'2016'!$C$29:$T$43,13,FALSE),0)+IFERROR(VLOOKUP(A22,'2015'!$C$27:$T$37,13,FALSE),0)+IFERROR(VLOOKUP(A22,'2014'!$C$19:$T$29,13,FALSE),0)+IFERROR(VLOOKUP(A22,'2013'!$C$23:$T$34,13,FALSE),0)+IFERROR(VLOOKUP(A22,'2012'!$C$22:$T$32,13,FALSE),0)+IFERROR(VLOOKUP(A22,'2011'!$C$20:$T$29,13,FALSE),0)+IFERROR(VLOOKUP(A22,'2010'!$C$23:$T$34,13,FALSE),0)+IFERROR(VLOOKUP(A22,'2009'!$C$27:$T$38,13,FALSE),0)</f>
        <v>10</v>
      </c>
      <c r="N22" s="59">
        <f>+IFERROR(VLOOKUP(A22,'2017'!$C$32:$T$44,14,FALSE),0)+IFERROR(VLOOKUP(A22,'2016'!$C$29:$T$43,14,FALSE),0)+IFERROR(VLOOKUP(A22,'2015'!$C$27:$T$37,14,FALSE),0)+IFERROR(VLOOKUP(A22,'2014'!$C$19:$T$29,14,FALSE),0)+IFERROR(VLOOKUP(A22,'2013'!$C$23:$T$34,14,FALSE),0)+IFERROR(VLOOKUP(A22,'2012'!$C$22:$T$32,14,FALSE),0)+IFERROR(VLOOKUP(A22,'2011'!$C$20:$T$29,14,FALSE),0)+IFERROR(VLOOKUP(A22,'2010'!$C$23:$T$34,14,FALSE),0)+IFERROR(VLOOKUP(A22,'2009'!$C$27:$T$38,14,FALSE),0)</f>
        <v>144</v>
      </c>
      <c r="O22" s="59">
        <f>+IFERROR(VLOOKUP(A22,'2017'!$C$32:$T$44,15,FALSE),0)+IFERROR(VLOOKUP(A22,'2016'!$C$29:$T$43,15,FALSE),0)+IFERROR(VLOOKUP(A22,'2015'!$C$27:$T$37,15,FALSE),0)+IFERROR(VLOOKUP(A22,'2014'!$C$19:$T$29,15,FALSE),0)+IFERROR(VLOOKUP(A22,'2013'!$C$23:$T$34,15,FALSE),0)+IFERROR(VLOOKUP(A22,'2012'!$C$22:$T$32,15,FALSE),0)+IFERROR(VLOOKUP(A22,'2011'!$C$20:$T$29,15,FALSE),0)+IFERROR(VLOOKUP(A22,'2010'!$C$23:$T$34,15,FALSE),0)+IFERROR(VLOOKUP(A22,'2009'!$C$27:$T$38,15,FALSE),0)</f>
        <v>574</v>
      </c>
      <c r="P22" s="41">
        <f t="shared" si="0"/>
        <v>0.23519163763066203</v>
      </c>
    </row>
    <row r="23" spans="1:16" x14ac:dyDescent="0.25">
      <c r="A23" s="11" t="s">
        <v>298</v>
      </c>
      <c r="B23" s="59">
        <f>+IFERROR(VLOOKUP(A23,'2017'!$C$32:$T$44,2,FALSE),0)+IFERROR(VLOOKUP(A23,'2016'!$C$29:$T$43,2,FALSE),0)+IFERROR(VLOOKUP(A23,'2015'!$C$27:$T$37,2,FALSE),0)+IFERROR(VLOOKUP(A23,'2014'!$C$19:$T$29,2,FALSE),0)+IFERROR(VLOOKUP(A23,'2013'!$C$23:$T$34,2,FALSE),0)+IFERROR(VLOOKUP(A23,'2012'!$C$22:$T$32,2,FALSE),0)+IFERROR(VLOOKUP(A23,'2011'!$C$20:$T$29,2,FALSE),0)+IFERROR(VLOOKUP(A23,'2010'!$C$23:$T$34,2,FALSE),0)+IFERROR(VLOOKUP(A23,'2009'!$C$27:$T$38,2,FALSE),0)</f>
        <v>6</v>
      </c>
      <c r="C23" s="59">
        <f>+IFERROR(VLOOKUP(A23,'2017'!$C$32:$T$44,3,FALSE),0)+IFERROR(VLOOKUP(A23,'2016'!$C$29:$T$43,3,FALSE),0)+IFERROR(VLOOKUP(A23,'2015'!$C$27:$T$37,3,FALSE),0)+IFERROR(VLOOKUP(A23,'2014'!$C$19:$T$29,3,FALSE),0)+IFERROR(VLOOKUP(A23,'2013'!$C$23:$T$34,3,FALSE),0)+IFERROR(VLOOKUP(A23,'2012'!$C$22:$T$32,3,FALSE),0)+IFERROR(VLOOKUP(A23,'2011'!$C$20:$T$29,3,FALSE),0)+IFERROR(VLOOKUP(A23,'2010'!$C$23:$T$34,3,FALSE),0)+IFERROR(VLOOKUP(A23,'2009'!$C$27:$T$38,3,FALSE),0)</f>
        <v>13</v>
      </c>
      <c r="D23" s="59">
        <f>+IFERROR(VLOOKUP(A23,'2017'!$C$32:$T$44,4,FALSE),0)+IFERROR(VLOOKUP(A23,'2016'!$C$29:$T$43,4,FALSE),0)+IFERROR(VLOOKUP(A23,'2015'!$C$27:$T$37,4,FALSE),0)+IFERROR(VLOOKUP(A23,'2014'!$C$19:$T$29,4,FALSE),0)+IFERROR(VLOOKUP(A23,'2013'!$C$23:$T$34,4,FALSE),0)+IFERROR(VLOOKUP(A23,'2012'!$C$22:$T$32,4,FALSE),0)+IFERROR(VLOOKUP(A23,'2011'!$C$20:$T$29,4,FALSE),0)+IFERROR(VLOOKUP(A23,'2010'!$C$23:$T$34,4,FALSE),0)+IFERROR(VLOOKUP(A23,'2009'!$C$27:$T$38,4,FALSE),0)</f>
        <v>1</v>
      </c>
      <c r="E23" s="59">
        <f>+IFERROR(VLOOKUP(A23,'2017'!$C$32:$T$44,5,FALSE),0)+IFERROR(VLOOKUP(A23,'2016'!$C$29:$T$43,5,FALSE),0)+IFERROR(VLOOKUP(A23,'2015'!$C$27:$T$37,5,FALSE),0)+IFERROR(VLOOKUP(A23,'2014'!$C$19:$T$29,5,FALSE),0)+IFERROR(VLOOKUP(A23,'2013'!$C$23:$T$34,5,FALSE),0)+IFERROR(VLOOKUP(A23,'2012'!$C$22:$T$32,5,FALSE),0)+IFERROR(VLOOKUP(A23,'2011'!$C$20:$T$29,5,FALSE),0)+IFERROR(VLOOKUP(A23,'2010'!$C$23:$T$34,5,FALSE),0)+IFERROR(VLOOKUP(A23,'2009'!$C$27:$T$38,5,FALSE),0)</f>
        <v>2</v>
      </c>
      <c r="F23" s="59">
        <f>+IFERROR(VLOOKUP(A23,'2017'!$C$32:$T$44,6,FALSE),0)+IFERROR(VLOOKUP(A23,'2016'!$C$29:$T$43,6,FALSE),0)+IFERROR(VLOOKUP(A23,'2015'!$C$27:$T$37,6,FALSE),0)+IFERROR(VLOOKUP(A23,'2014'!$C$19:$T$29,6,FALSE),0)+IFERROR(VLOOKUP(A23,'2013'!$C$23:$T$34,6,FALSE),0)+IFERROR(VLOOKUP(A23,'2012'!$C$22:$T$32,6,FALSE),0)+IFERROR(VLOOKUP(A23,'2011'!$C$20:$T$29,6,FALSE),0)+IFERROR(VLOOKUP(A23,'2010'!$C$23:$T$34,6,FALSE),0)+IFERROR(VLOOKUP(A23,'2009'!$C$27:$T$38,6,FALSE),0)</f>
        <v>34.33</v>
      </c>
      <c r="G23" s="59">
        <f>+IFERROR(VLOOKUP(A23,'2017'!$C$32:$T$44,7,FALSE),0)+IFERROR(VLOOKUP(A23,'2016'!$C$29:$T$43,7,FALSE),0)+IFERROR(VLOOKUP(A23,'2015'!$C$27:$T$37,7,FALSE),0)+IFERROR(VLOOKUP(A23,'2014'!$C$19:$T$29,7,FALSE),0)+IFERROR(VLOOKUP(A23,'2013'!$C$23:$T$34,7,FALSE),0)+IFERROR(VLOOKUP(A23,'2012'!$C$22:$T$32,7,FALSE),0)+IFERROR(VLOOKUP(A23,'2011'!$C$20:$T$29,7,FALSE),0)+IFERROR(VLOOKUP(A23,'2010'!$C$23:$T$34,7,FALSE),0)+IFERROR(VLOOKUP(A23,'2009'!$C$27:$T$38,7,FALSE),0)</f>
        <v>0</v>
      </c>
      <c r="H23" s="59">
        <f>+IFERROR(VLOOKUP(A23,'2017'!$C$32:$T$44,8,FALSE),0)+IFERROR(VLOOKUP(A23,'2016'!$C$29:$T$43,8,FALSE),0)+IFERROR(VLOOKUP(A23,'2015'!$C$27:$T$37,8,FALSE),0)+IFERROR(VLOOKUP(A23,'2014'!$C$19:$T$29,8,FALSE),0)+IFERROR(VLOOKUP(A23,'2013'!$C$23:$T$34,8,FALSE),0)+IFERROR(VLOOKUP(A23,'2012'!$C$22:$T$32,8,FALSE),0)+IFERROR(VLOOKUP(A23,'2011'!$C$20:$T$29,8,FALSE),0)+IFERROR(VLOOKUP(A23,'2010'!$C$23:$T$34,8,FALSE),0)+IFERROR(VLOOKUP(A23,'2009'!$C$27:$T$38,8,FALSE),0)</f>
        <v>29</v>
      </c>
      <c r="I23" s="59">
        <f>+IFERROR(VLOOKUP(A23,'2017'!$C$32:$T$44,9,FALSE),0)+IFERROR(VLOOKUP(A23,'2016'!$C$29:$T$43,9,FALSE),0)+IFERROR(VLOOKUP(A23,'2015'!$C$27:$T$37,9,FALSE),0)+IFERROR(VLOOKUP(A23,'2014'!$C$19:$T$29,9,FALSE),0)+IFERROR(VLOOKUP(A23,'2013'!$C$23:$T$34,9,FALSE),0)+IFERROR(VLOOKUP(A23,'2012'!$C$22:$T$32,9,FALSE),0)+IFERROR(VLOOKUP(A23,'2011'!$C$20:$T$29,9,FALSE),0)+IFERROR(VLOOKUP(A23,'2010'!$C$23:$T$34,9,FALSE),0)+IFERROR(VLOOKUP(A23,'2009'!$C$27:$T$38,9,FALSE),0)</f>
        <v>30</v>
      </c>
      <c r="J23" s="59">
        <f>+IFERROR(VLOOKUP(A23,'2017'!$C$32:$T$44,10,FALSE),0)+IFERROR(VLOOKUP(A23,'2016'!$C$29:$T$43,10,FALSE),0)+IFERROR(VLOOKUP(A23,'2015'!$C$27:$T$37,10,FALSE),0)+IFERROR(VLOOKUP(A23,'2014'!$C$19:$T$29,10,FALSE),0)+IFERROR(VLOOKUP(A23,'2013'!$C$23:$T$34,10,FALSE),0)+IFERROR(VLOOKUP(A23,'2012'!$C$22:$T$32,10,FALSE),0)+IFERROR(VLOOKUP(A23,'2011'!$C$20:$T$29,10,FALSE),0)+IFERROR(VLOOKUP(A23,'2010'!$C$23:$T$34,10,FALSE),0)+IFERROR(VLOOKUP(A23,'2009'!$C$27:$T$38,10,FALSE),0)</f>
        <v>19</v>
      </c>
      <c r="K23" s="60">
        <f t="shared" si="1"/>
        <v>3.8741625400524327</v>
      </c>
      <c r="L23" s="59">
        <f>+IFERROR(VLOOKUP(A23,'2017'!$C$32:$T$44,12,FALSE),0)+IFERROR(VLOOKUP(A23,'2016'!$C$29:$T$43,12,FALSE),0)+IFERROR(VLOOKUP(A23,'2015'!$C$27:$T$37,12,FALSE),0)+IFERROR(VLOOKUP(A23,'2014'!$C$19:$T$29,12,FALSE),0)+IFERROR(VLOOKUP(A23,'2013'!$C$23:$T$34,12,FALSE),0)+IFERROR(VLOOKUP(A23,'2012'!$C$22:$T$32,12,FALSE),0)+IFERROR(VLOOKUP(A23,'2011'!$C$20:$T$29,12,FALSE),0)+IFERROR(VLOOKUP(A23,'2010'!$C$23:$T$34,12,FALSE),0)+IFERROR(VLOOKUP(A23,'2009'!$C$27:$T$38,12,FALSE),0)</f>
        <v>31</v>
      </c>
      <c r="M23" s="59">
        <f>+IFERROR(VLOOKUP(A23,'2017'!$C$32:$T$44,13,FALSE),0)+IFERROR(VLOOKUP(A23,'2016'!$C$29:$T$43,13,FALSE),0)+IFERROR(VLOOKUP(A23,'2015'!$C$27:$T$37,13,FALSE),0)+IFERROR(VLOOKUP(A23,'2014'!$C$19:$T$29,13,FALSE),0)+IFERROR(VLOOKUP(A23,'2013'!$C$23:$T$34,13,FALSE),0)+IFERROR(VLOOKUP(A23,'2012'!$C$22:$T$32,13,FALSE),0)+IFERROR(VLOOKUP(A23,'2011'!$C$20:$T$29,13,FALSE),0)+IFERROR(VLOOKUP(A23,'2010'!$C$23:$T$34,13,FALSE),0)+IFERROR(VLOOKUP(A23,'2009'!$C$27:$T$38,13,FALSE),0)</f>
        <v>10</v>
      </c>
      <c r="N23" s="59">
        <f>+IFERROR(VLOOKUP(A23,'2017'!$C$32:$T$44,14,FALSE),0)+IFERROR(VLOOKUP(A23,'2016'!$C$29:$T$43,14,FALSE),0)+IFERROR(VLOOKUP(A23,'2015'!$C$27:$T$37,14,FALSE),0)+IFERROR(VLOOKUP(A23,'2014'!$C$19:$T$29,14,FALSE),0)+IFERROR(VLOOKUP(A23,'2013'!$C$23:$T$34,14,FALSE),0)+IFERROR(VLOOKUP(A23,'2012'!$C$22:$T$32,14,FALSE),0)+IFERROR(VLOOKUP(A23,'2011'!$C$20:$T$29,14,FALSE),0)+IFERROR(VLOOKUP(A23,'2010'!$C$23:$T$34,14,FALSE),0)+IFERROR(VLOOKUP(A23,'2009'!$C$27:$T$38,14,FALSE),0)</f>
        <v>22</v>
      </c>
      <c r="O23" s="59">
        <f>+IFERROR(VLOOKUP(A23,'2017'!$C$32:$T$44,15,FALSE),0)+IFERROR(VLOOKUP(A23,'2016'!$C$29:$T$43,15,FALSE),0)+IFERROR(VLOOKUP(A23,'2015'!$C$27:$T$37,15,FALSE),0)+IFERROR(VLOOKUP(A23,'2014'!$C$19:$T$29,15,FALSE),0)+IFERROR(VLOOKUP(A23,'2013'!$C$23:$T$34,15,FALSE),0)+IFERROR(VLOOKUP(A23,'2012'!$C$22:$T$32,15,FALSE),0)+IFERROR(VLOOKUP(A23,'2011'!$C$20:$T$29,15,FALSE),0)+IFERROR(VLOOKUP(A23,'2010'!$C$23:$T$34,15,FALSE),0)+IFERROR(VLOOKUP(A23,'2009'!$C$27:$T$38,15,FALSE),0)</f>
        <v>132</v>
      </c>
      <c r="P23" s="41">
        <f t="shared" si="0"/>
        <v>0.2196969696969697</v>
      </c>
    </row>
    <row r="24" spans="1:16" x14ac:dyDescent="0.25">
      <c r="A24" s="11" t="s">
        <v>265</v>
      </c>
      <c r="B24" s="59">
        <f>+IFERROR(VLOOKUP(A24,'2017'!$C$32:$T$44,2,FALSE),0)+IFERROR(VLOOKUP(A24,'2016'!$C$29:$T$43,2,FALSE),0)+IFERROR(VLOOKUP(A24,'2015'!$C$27:$T$37,2,FALSE),0)+IFERROR(VLOOKUP(A24,'2014'!$C$19:$T$29,2,FALSE),0)+IFERROR(VLOOKUP(A24,'2013'!$C$23:$T$34,2,FALSE),0)+IFERROR(VLOOKUP(A24,'2012'!$C$22:$T$32,2,FALSE),0)+IFERROR(VLOOKUP(A24,'2011'!$C$20:$T$29,2,FALSE),0)+IFERROR(VLOOKUP(A24,'2010'!$C$23:$T$34,2,FALSE),0)+IFERROR(VLOOKUP(A24,'2009'!$C$27:$T$38,2,FALSE),0)</f>
        <v>4</v>
      </c>
      <c r="C24" s="59">
        <f>+IFERROR(VLOOKUP(A24,'2017'!$C$32:$T$44,3,FALSE),0)+IFERROR(VLOOKUP(A24,'2016'!$C$29:$T$43,3,FALSE),0)+IFERROR(VLOOKUP(A24,'2015'!$C$27:$T$37,3,FALSE),0)+IFERROR(VLOOKUP(A24,'2014'!$C$19:$T$29,3,FALSE),0)+IFERROR(VLOOKUP(A24,'2013'!$C$23:$T$34,3,FALSE),0)+IFERROR(VLOOKUP(A24,'2012'!$C$22:$T$32,3,FALSE),0)+IFERROR(VLOOKUP(A24,'2011'!$C$20:$T$29,3,FALSE),0)+IFERROR(VLOOKUP(A24,'2010'!$C$23:$T$34,3,FALSE),0)+IFERROR(VLOOKUP(A24,'2009'!$C$27:$T$38,3,FALSE),0)</f>
        <v>7</v>
      </c>
      <c r="D24" s="59">
        <f>+IFERROR(VLOOKUP(A24,'2017'!$C$32:$T$44,4,FALSE),0)+IFERROR(VLOOKUP(A24,'2016'!$C$29:$T$43,4,FALSE),0)+IFERROR(VLOOKUP(A24,'2015'!$C$27:$T$37,4,FALSE),0)+IFERROR(VLOOKUP(A24,'2014'!$C$19:$T$29,4,FALSE),0)+IFERROR(VLOOKUP(A24,'2013'!$C$23:$T$34,4,FALSE),0)+IFERROR(VLOOKUP(A24,'2012'!$C$22:$T$32,4,FALSE),0)+IFERROR(VLOOKUP(A24,'2011'!$C$20:$T$29,4,FALSE),0)+IFERROR(VLOOKUP(A24,'2010'!$C$23:$T$34,4,FALSE),0)+IFERROR(VLOOKUP(A24,'2009'!$C$27:$T$38,4,FALSE),0)</f>
        <v>3</v>
      </c>
      <c r="E24" s="59">
        <f>+IFERROR(VLOOKUP(A24,'2017'!$C$32:$T$44,5,FALSE),0)+IFERROR(VLOOKUP(A24,'2016'!$C$29:$T$43,5,FALSE),0)+IFERROR(VLOOKUP(A24,'2015'!$C$27:$T$37,5,FALSE),0)+IFERROR(VLOOKUP(A24,'2014'!$C$19:$T$29,5,FALSE),0)+IFERROR(VLOOKUP(A24,'2013'!$C$23:$T$34,5,FALSE),0)+IFERROR(VLOOKUP(A24,'2012'!$C$22:$T$32,5,FALSE),0)+IFERROR(VLOOKUP(A24,'2011'!$C$20:$T$29,5,FALSE),0)+IFERROR(VLOOKUP(A24,'2010'!$C$23:$T$34,5,FALSE),0)+IFERROR(VLOOKUP(A24,'2009'!$C$27:$T$38,5,FALSE),0)</f>
        <v>2</v>
      </c>
      <c r="F24" s="59">
        <f>+IFERROR(VLOOKUP(A24,'2017'!$C$32:$T$44,6,FALSE),0)+IFERROR(VLOOKUP(A24,'2016'!$C$29:$T$43,6,FALSE),0)+IFERROR(VLOOKUP(A24,'2015'!$C$27:$T$37,6,FALSE),0)+IFERROR(VLOOKUP(A24,'2014'!$C$19:$T$29,6,FALSE),0)+IFERROR(VLOOKUP(A24,'2013'!$C$23:$T$34,6,FALSE),0)+IFERROR(VLOOKUP(A24,'2012'!$C$22:$T$32,6,FALSE),0)+IFERROR(VLOOKUP(A24,'2011'!$C$20:$T$29,6,FALSE),0)+IFERROR(VLOOKUP(A24,'2010'!$C$23:$T$34,6,FALSE),0)+IFERROR(VLOOKUP(A24,'2009'!$C$27:$T$38,6,FALSE),0)</f>
        <v>19</v>
      </c>
      <c r="G24" s="59">
        <f>+IFERROR(VLOOKUP(A24,'2017'!$C$32:$T$44,7,FALSE),0)+IFERROR(VLOOKUP(A24,'2016'!$C$29:$T$43,7,FALSE),0)+IFERROR(VLOOKUP(A24,'2015'!$C$27:$T$37,7,FALSE),0)+IFERROR(VLOOKUP(A24,'2014'!$C$19:$T$29,7,FALSE),0)+IFERROR(VLOOKUP(A24,'2013'!$C$23:$T$34,7,FALSE),0)+IFERROR(VLOOKUP(A24,'2012'!$C$22:$T$32,7,FALSE),0)+IFERROR(VLOOKUP(A24,'2011'!$C$20:$T$29,7,FALSE),0)+IFERROR(VLOOKUP(A24,'2010'!$C$23:$T$34,7,FALSE),0)+IFERROR(VLOOKUP(A24,'2009'!$C$27:$T$38,7,FALSE),0)</f>
        <v>0</v>
      </c>
      <c r="H24" s="59">
        <f>+IFERROR(VLOOKUP(A24,'2017'!$C$32:$T$44,8,FALSE),0)+IFERROR(VLOOKUP(A24,'2016'!$C$29:$T$43,8,FALSE),0)+IFERROR(VLOOKUP(A24,'2015'!$C$27:$T$37,8,FALSE),0)+IFERROR(VLOOKUP(A24,'2014'!$C$19:$T$29,8,FALSE),0)+IFERROR(VLOOKUP(A24,'2013'!$C$23:$T$34,8,FALSE),0)+IFERROR(VLOOKUP(A24,'2012'!$C$22:$T$32,8,FALSE),0)+IFERROR(VLOOKUP(A24,'2011'!$C$20:$T$29,8,FALSE),0)+IFERROR(VLOOKUP(A24,'2010'!$C$23:$T$34,8,FALSE),0)+IFERROR(VLOOKUP(A24,'2009'!$C$27:$T$38,8,FALSE),0)</f>
        <v>40</v>
      </c>
      <c r="I24" s="59">
        <f>+IFERROR(VLOOKUP(A24,'2017'!$C$32:$T$44,9,FALSE),0)+IFERROR(VLOOKUP(A24,'2016'!$C$29:$T$43,9,FALSE),0)+IFERROR(VLOOKUP(A24,'2015'!$C$27:$T$37,9,FALSE),0)+IFERROR(VLOOKUP(A24,'2014'!$C$19:$T$29,9,FALSE),0)+IFERROR(VLOOKUP(A24,'2013'!$C$23:$T$34,9,FALSE),0)+IFERROR(VLOOKUP(A24,'2012'!$C$22:$T$32,9,FALSE),0)+IFERROR(VLOOKUP(A24,'2011'!$C$20:$T$29,9,FALSE),0)+IFERROR(VLOOKUP(A24,'2010'!$C$23:$T$34,9,FALSE),0)+IFERROR(VLOOKUP(A24,'2009'!$C$27:$T$38,9,FALSE),0)</f>
        <v>36</v>
      </c>
      <c r="J24" s="59">
        <f>+IFERROR(VLOOKUP(A24,'2017'!$C$32:$T$44,10,FALSE),0)+IFERROR(VLOOKUP(A24,'2016'!$C$29:$T$43,10,FALSE),0)+IFERROR(VLOOKUP(A24,'2015'!$C$27:$T$37,10,FALSE),0)+IFERROR(VLOOKUP(A24,'2014'!$C$19:$T$29,10,FALSE),0)+IFERROR(VLOOKUP(A24,'2013'!$C$23:$T$34,10,FALSE),0)+IFERROR(VLOOKUP(A24,'2012'!$C$22:$T$32,10,FALSE),0)+IFERROR(VLOOKUP(A24,'2011'!$C$20:$T$29,10,FALSE),0)+IFERROR(VLOOKUP(A24,'2010'!$C$23:$T$34,10,FALSE),0)+IFERROR(VLOOKUP(A24,'2009'!$C$27:$T$38,10,FALSE),0)</f>
        <v>32</v>
      </c>
      <c r="K24" s="60">
        <f t="shared" si="1"/>
        <v>11.789473684210526</v>
      </c>
      <c r="L24" s="59">
        <f>+IFERROR(VLOOKUP(A24,'2017'!$C$32:$T$44,12,FALSE),0)+IFERROR(VLOOKUP(A24,'2016'!$C$29:$T$43,12,FALSE),0)+IFERROR(VLOOKUP(A24,'2015'!$C$27:$T$37,12,FALSE),0)+IFERROR(VLOOKUP(A24,'2014'!$C$19:$T$29,12,FALSE),0)+IFERROR(VLOOKUP(A24,'2013'!$C$23:$T$34,12,FALSE),0)+IFERROR(VLOOKUP(A24,'2012'!$C$22:$T$32,12,FALSE),0)+IFERROR(VLOOKUP(A24,'2011'!$C$20:$T$29,12,FALSE),0)+IFERROR(VLOOKUP(A24,'2010'!$C$23:$T$34,12,FALSE),0)+IFERROR(VLOOKUP(A24,'2009'!$C$27:$T$38,12,FALSE),0)</f>
        <v>14</v>
      </c>
      <c r="M24" s="59">
        <f>+IFERROR(VLOOKUP(A24,'2017'!$C$32:$T$44,13,FALSE),0)+IFERROR(VLOOKUP(A24,'2016'!$C$29:$T$43,13,FALSE),0)+IFERROR(VLOOKUP(A24,'2015'!$C$27:$T$37,13,FALSE),0)+IFERROR(VLOOKUP(A24,'2014'!$C$19:$T$29,13,FALSE),0)+IFERROR(VLOOKUP(A24,'2013'!$C$23:$T$34,13,FALSE),0)+IFERROR(VLOOKUP(A24,'2012'!$C$22:$T$32,13,FALSE),0)+IFERROR(VLOOKUP(A24,'2011'!$C$20:$T$29,13,FALSE),0)+IFERROR(VLOOKUP(A24,'2010'!$C$23:$T$34,13,FALSE),0)+IFERROR(VLOOKUP(A24,'2009'!$C$27:$T$38,13,FALSE),0)</f>
        <v>3</v>
      </c>
      <c r="N24" s="59">
        <f>+IFERROR(VLOOKUP(A24,'2017'!$C$32:$T$44,14,FALSE),0)+IFERROR(VLOOKUP(A24,'2016'!$C$29:$T$43,14,FALSE),0)+IFERROR(VLOOKUP(A24,'2015'!$C$27:$T$37,14,FALSE),0)+IFERROR(VLOOKUP(A24,'2014'!$C$19:$T$29,14,FALSE),0)+IFERROR(VLOOKUP(A24,'2013'!$C$23:$T$34,14,FALSE),0)+IFERROR(VLOOKUP(A24,'2012'!$C$22:$T$32,14,FALSE),0)+IFERROR(VLOOKUP(A24,'2011'!$C$20:$T$29,14,FALSE),0)+IFERROR(VLOOKUP(A24,'2010'!$C$23:$T$34,14,FALSE),0)+IFERROR(VLOOKUP(A24,'2009'!$C$27:$T$38,14,FALSE),0)</f>
        <v>12</v>
      </c>
      <c r="O24" s="59">
        <f>+IFERROR(VLOOKUP(A24,'2017'!$C$32:$T$44,15,FALSE),0)+IFERROR(VLOOKUP(A24,'2016'!$C$29:$T$43,15,FALSE),0)+IFERROR(VLOOKUP(A24,'2015'!$C$27:$T$37,15,FALSE),0)+IFERROR(VLOOKUP(A24,'2014'!$C$19:$T$29,15,FALSE),0)+IFERROR(VLOOKUP(A24,'2013'!$C$23:$T$34,15,FALSE),0)+IFERROR(VLOOKUP(A24,'2012'!$C$22:$T$32,15,FALSE),0)+IFERROR(VLOOKUP(A24,'2011'!$C$20:$T$29,15,FALSE),0)+IFERROR(VLOOKUP(A24,'2010'!$C$23:$T$34,15,FALSE),0)+IFERROR(VLOOKUP(A24,'2009'!$C$27:$T$38,15,FALSE),0)</f>
        <v>114</v>
      </c>
      <c r="P24" s="41">
        <f t="shared" si="0"/>
        <v>0.35087719298245612</v>
      </c>
    </row>
    <row r="25" spans="1:16" x14ac:dyDescent="0.25">
      <c r="A25" s="11" t="s">
        <v>267</v>
      </c>
      <c r="B25" s="59">
        <f>+IFERROR(VLOOKUP(A25,'2017'!$C$32:$T$44,2,FALSE),0)+IFERROR(VLOOKUP(A25,'2016'!$C$29:$T$43,2,FALSE),0)+IFERROR(VLOOKUP(A25,'2015'!$C$27:$T$37,2,FALSE),0)+IFERROR(VLOOKUP(A25,'2014'!$C$19:$T$29,2,FALSE),0)+IFERROR(VLOOKUP(A25,'2013'!$C$23:$T$34,2,FALSE),0)+IFERROR(VLOOKUP(A25,'2012'!$C$22:$T$32,2,FALSE),0)+IFERROR(VLOOKUP(A25,'2011'!$C$20:$T$29,2,FALSE),0)+IFERROR(VLOOKUP(A25,'2010'!$C$23:$T$34,2,FALSE),0)+IFERROR(VLOOKUP(A25,'2009'!$C$27:$T$38,2,FALSE),0)</f>
        <v>0</v>
      </c>
      <c r="C25" s="59">
        <f>+IFERROR(VLOOKUP(A25,'2017'!$C$32:$T$44,3,FALSE),0)+IFERROR(VLOOKUP(A25,'2016'!$C$29:$T$43,3,FALSE),0)+IFERROR(VLOOKUP(A25,'2015'!$C$27:$T$37,3,FALSE),0)+IFERROR(VLOOKUP(A25,'2014'!$C$19:$T$29,3,FALSE),0)+IFERROR(VLOOKUP(A25,'2013'!$C$23:$T$34,3,FALSE),0)+IFERROR(VLOOKUP(A25,'2012'!$C$22:$T$32,3,FALSE),0)+IFERROR(VLOOKUP(A25,'2011'!$C$20:$T$29,3,FALSE),0)+IFERROR(VLOOKUP(A25,'2010'!$C$23:$T$34,3,FALSE),0)+IFERROR(VLOOKUP(A25,'2009'!$C$27:$T$38,3,FALSE),0)</f>
        <v>10</v>
      </c>
      <c r="D25" s="59">
        <f>+IFERROR(VLOOKUP(A25,'2017'!$C$32:$T$44,4,FALSE),0)+IFERROR(VLOOKUP(A25,'2016'!$C$29:$T$43,4,FALSE),0)+IFERROR(VLOOKUP(A25,'2015'!$C$27:$T$37,4,FALSE),0)+IFERROR(VLOOKUP(A25,'2014'!$C$19:$T$29,4,FALSE),0)+IFERROR(VLOOKUP(A25,'2013'!$C$23:$T$34,4,FALSE),0)+IFERROR(VLOOKUP(A25,'2012'!$C$22:$T$32,4,FALSE),0)+IFERROR(VLOOKUP(A25,'2011'!$C$20:$T$29,4,FALSE),0)+IFERROR(VLOOKUP(A25,'2010'!$C$23:$T$34,4,FALSE),0)+IFERROR(VLOOKUP(A25,'2009'!$C$27:$T$38,4,FALSE),0)</f>
        <v>0</v>
      </c>
      <c r="E25" s="59">
        <f>+IFERROR(VLOOKUP(A25,'2017'!$C$32:$T$44,5,FALSE),0)+IFERROR(VLOOKUP(A25,'2016'!$C$29:$T$43,5,FALSE),0)+IFERROR(VLOOKUP(A25,'2015'!$C$27:$T$37,5,FALSE),0)+IFERROR(VLOOKUP(A25,'2014'!$C$19:$T$29,5,FALSE),0)+IFERROR(VLOOKUP(A25,'2013'!$C$23:$T$34,5,FALSE),0)+IFERROR(VLOOKUP(A25,'2012'!$C$22:$T$32,5,FALSE),0)+IFERROR(VLOOKUP(A25,'2011'!$C$20:$T$29,5,FALSE),0)+IFERROR(VLOOKUP(A25,'2010'!$C$23:$T$34,5,FALSE),0)+IFERROR(VLOOKUP(A25,'2009'!$C$27:$T$38,5,FALSE),0)</f>
        <v>0</v>
      </c>
      <c r="F25" s="59">
        <f>+IFERROR(VLOOKUP(A25,'2017'!$C$32:$T$44,6,FALSE),0)+IFERROR(VLOOKUP(A25,'2016'!$C$29:$T$43,6,FALSE),0)+IFERROR(VLOOKUP(A25,'2015'!$C$27:$T$37,6,FALSE),0)+IFERROR(VLOOKUP(A25,'2014'!$C$19:$T$29,6,FALSE),0)+IFERROR(VLOOKUP(A25,'2013'!$C$23:$T$34,6,FALSE),0)+IFERROR(VLOOKUP(A25,'2012'!$C$22:$T$32,6,FALSE),0)+IFERROR(VLOOKUP(A25,'2011'!$C$20:$T$29,6,FALSE),0)+IFERROR(VLOOKUP(A25,'2010'!$C$23:$T$34,6,FALSE),0)+IFERROR(VLOOKUP(A25,'2009'!$C$27:$T$38,6,FALSE),0)</f>
        <v>15</v>
      </c>
      <c r="G25" s="59">
        <f>+IFERROR(VLOOKUP(A25,'2017'!$C$32:$T$44,7,FALSE),0)+IFERROR(VLOOKUP(A25,'2016'!$C$29:$T$43,7,FALSE),0)+IFERROR(VLOOKUP(A25,'2015'!$C$27:$T$37,7,FALSE),0)+IFERROR(VLOOKUP(A25,'2014'!$C$19:$T$29,7,FALSE),0)+IFERROR(VLOOKUP(A25,'2013'!$C$23:$T$34,7,FALSE),0)+IFERROR(VLOOKUP(A25,'2012'!$C$22:$T$32,7,FALSE),0)+IFERROR(VLOOKUP(A25,'2011'!$C$20:$T$29,7,FALSE),0)+IFERROR(VLOOKUP(A25,'2010'!$C$23:$T$34,7,FALSE),0)+IFERROR(VLOOKUP(A25,'2009'!$C$27:$T$38,7,FALSE),0)</f>
        <v>0</v>
      </c>
      <c r="H25" s="59">
        <f>+IFERROR(VLOOKUP(A25,'2017'!$C$32:$T$44,8,FALSE),0)+IFERROR(VLOOKUP(A25,'2016'!$C$29:$T$43,8,FALSE),0)+IFERROR(VLOOKUP(A25,'2015'!$C$27:$T$37,8,FALSE),0)+IFERROR(VLOOKUP(A25,'2014'!$C$19:$T$29,8,FALSE),0)+IFERROR(VLOOKUP(A25,'2013'!$C$23:$T$34,8,FALSE),0)+IFERROR(VLOOKUP(A25,'2012'!$C$22:$T$32,8,FALSE),0)+IFERROR(VLOOKUP(A25,'2011'!$C$20:$T$29,8,FALSE),0)+IFERROR(VLOOKUP(A25,'2010'!$C$23:$T$34,8,FALSE),0)+IFERROR(VLOOKUP(A25,'2009'!$C$27:$T$38,8,FALSE),0)</f>
        <v>19</v>
      </c>
      <c r="I25" s="59">
        <f>+IFERROR(VLOOKUP(A25,'2017'!$C$32:$T$44,9,FALSE),0)+IFERROR(VLOOKUP(A25,'2016'!$C$29:$T$43,9,FALSE),0)+IFERROR(VLOOKUP(A25,'2015'!$C$27:$T$37,9,FALSE),0)+IFERROR(VLOOKUP(A25,'2014'!$C$19:$T$29,9,FALSE),0)+IFERROR(VLOOKUP(A25,'2013'!$C$23:$T$34,9,FALSE),0)+IFERROR(VLOOKUP(A25,'2012'!$C$22:$T$32,9,FALSE),0)+IFERROR(VLOOKUP(A25,'2011'!$C$20:$T$29,9,FALSE),0)+IFERROR(VLOOKUP(A25,'2010'!$C$23:$T$34,9,FALSE),0)+IFERROR(VLOOKUP(A25,'2009'!$C$27:$T$38,9,FALSE),0)</f>
        <v>20</v>
      </c>
      <c r="J25" s="59">
        <f>+IFERROR(VLOOKUP(A25,'2017'!$C$32:$T$44,10,FALSE),0)+IFERROR(VLOOKUP(A25,'2016'!$C$29:$T$43,10,FALSE),0)+IFERROR(VLOOKUP(A25,'2015'!$C$27:$T$37,10,FALSE),0)+IFERROR(VLOOKUP(A25,'2014'!$C$19:$T$29,10,FALSE),0)+IFERROR(VLOOKUP(A25,'2013'!$C$23:$T$34,10,FALSE),0)+IFERROR(VLOOKUP(A25,'2012'!$C$22:$T$32,10,FALSE),0)+IFERROR(VLOOKUP(A25,'2011'!$C$20:$T$29,10,FALSE),0)+IFERROR(VLOOKUP(A25,'2010'!$C$23:$T$34,10,FALSE),0)+IFERROR(VLOOKUP(A25,'2009'!$C$27:$T$38,10,FALSE),0)</f>
        <v>12</v>
      </c>
      <c r="K25" s="60">
        <f t="shared" si="1"/>
        <v>5.6000000000000005</v>
      </c>
      <c r="L25" s="59">
        <f>+IFERROR(VLOOKUP(A25,'2017'!$C$32:$T$44,12,FALSE),0)+IFERROR(VLOOKUP(A25,'2016'!$C$29:$T$43,12,FALSE),0)+IFERROR(VLOOKUP(A25,'2015'!$C$27:$T$37,12,FALSE),0)+IFERROR(VLOOKUP(A25,'2014'!$C$19:$T$29,12,FALSE),0)+IFERROR(VLOOKUP(A25,'2013'!$C$23:$T$34,12,FALSE),0)+IFERROR(VLOOKUP(A25,'2012'!$C$22:$T$32,12,FALSE),0)+IFERROR(VLOOKUP(A25,'2011'!$C$20:$T$29,12,FALSE),0)+IFERROR(VLOOKUP(A25,'2010'!$C$23:$T$34,12,FALSE),0)+IFERROR(VLOOKUP(A25,'2009'!$C$27:$T$38,12,FALSE),0)</f>
        <v>12</v>
      </c>
      <c r="M25" s="59">
        <f>+IFERROR(VLOOKUP(A25,'2017'!$C$32:$T$44,13,FALSE),0)+IFERROR(VLOOKUP(A25,'2016'!$C$29:$T$43,13,FALSE),0)+IFERROR(VLOOKUP(A25,'2015'!$C$27:$T$37,13,FALSE),0)+IFERROR(VLOOKUP(A25,'2014'!$C$19:$T$29,13,FALSE),0)+IFERROR(VLOOKUP(A25,'2013'!$C$23:$T$34,13,FALSE),0)+IFERROR(VLOOKUP(A25,'2012'!$C$22:$T$32,13,FALSE),0)+IFERROR(VLOOKUP(A25,'2011'!$C$20:$T$29,13,FALSE),0)+IFERROR(VLOOKUP(A25,'2010'!$C$23:$T$34,13,FALSE),0)+IFERROR(VLOOKUP(A25,'2009'!$C$27:$T$38,13,FALSE),0)</f>
        <v>2</v>
      </c>
      <c r="N25" s="59">
        <f>+IFERROR(VLOOKUP(A25,'2017'!$C$32:$T$44,14,FALSE),0)+IFERROR(VLOOKUP(A25,'2016'!$C$29:$T$43,14,FALSE),0)+IFERROR(VLOOKUP(A25,'2015'!$C$27:$T$37,14,FALSE),0)+IFERROR(VLOOKUP(A25,'2014'!$C$19:$T$29,14,FALSE),0)+IFERROR(VLOOKUP(A25,'2013'!$C$23:$T$34,14,FALSE),0)+IFERROR(VLOOKUP(A25,'2012'!$C$22:$T$32,14,FALSE),0)+IFERROR(VLOOKUP(A25,'2011'!$C$20:$T$29,14,FALSE),0)+IFERROR(VLOOKUP(A25,'2010'!$C$23:$T$34,14,FALSE),0)+IFERROR(VLOOKUP(A25,'2009'!$C$27:$T$38,14,FALSE),0)</f>
        <v>10</v>
      </c>
      <c r="O25" s="59">
        <f>+IFERROR(VLOOKUP(A25,'2017'!$C$32:$T$44,15,FALSE),0)+IFERROR(VLOOKUP(A25,'2016'!$C$29:$T$43,15,FALSE),0)+IFERROR(VLOOKUP(A25,'2015'!$C$27:$T$37,15,FALSE),0)+IFERROR(VLOOKUP(A25,'2014'!$C$19:$T$29,15,FALSE),0)+IFERROR(VLOOKUP(A25,'2013'!$C$23:$T$34,15,FALSE),0)+IFERROR(VLOOKUP(A25,'2012'!$C$22:$T$32,15,FALSE),0)+IFERROR(VLOOKUP(A25,'2011'!$C$20:$T$29,15,FALSE),0)+IFERROR(VLOOKUP(A25,'2010'!$C$23:$T$34,15,FALSE),0)+IFERROR(VLOOKUP(A25,'2009'!$C$27:$T$38,15,FALSE),0)</f>
        <v>67</v>
      </c>
      <c r="P25" s="41">
        <f t="shared" si="0"/>
        <v>0.28358208955223879</v>
      </c>
    </row>
    <row r="26" spans="1:16" x14ac:dyDescent="0.25">
      <c r="A26" s="11" t="s">
        <v>244</v>
      </c>
      <c r="B26" s="59">
        <f>+IFERROR(VLOOKUP(A26,'2017'!$C$32:$T$44,2,FALSE),0)+IFERROR(VLOOKUP(A26,'2016'!$C$29:$T$43,2,FALSE),0)+IFERROR(VLOOKUP(A26,'2015'!$C$27:$T$37,2,FALSE),0)+IFERROR(VLOOKUP(A26,'2014'!$C$19:$T$29,2,FALSE),0)+IFERROR(VLOOKUP(A26,'2013'!$C$23:$T$34,2,FALSE),0)+IFERROR(VLOOKUP(A26,'2012'!$C$22:$T$32,2,FALSE),0)+IFERROR(VLOOKUP(A26,'2011'!$C$20:$T$29,2,FALSE),0)+IFERROR(VLOOKUP(A26,'2010'!$C$23:$T$34,2,FALSE),0)+IFERROR(VLOOKUP(A26,'2009'!$C$27:$T$38,2,FALSE),0)</f>
        <v>8</v>
      </c>
      <c r="C26" s="59">
        <f>+IFERROR(VLOOKUP(A26,'2017'!$C$32:$T$44,3,FALSE),0)+IFERROR(VLOOKUP(A26,'2016'!$C$29:$T$43,3,FALSE),0)+IFERROR(VLOOKUP(A26,'2015'!$C$27:$T$37,3,FALSE),0)+IFERROR(VLOOKUP(A26,'2014'!$C$19:$T$29,3,FALSE),0)+IFERROR(VLOOKUP(A26,'2013'!$C$23:$T$34,3,FALSE),0)+IFERROR(VLOOKUP(A26,'2012'!$C$22:$T$32,3,FALSE),0)+IFERROR(VLOOKUP(A26,'2011'!$C$20:$T$29,3,FALSE),0)+IFERROR(VLOOKUP(A26,'2010'!$C$23:$T$34,3,FALSE),0)+IFERROR(VLOOKUP(A26,'2009'!$C$27:$T$38,3,FALSE),0)</f>
        <v>14</v>
      </c>
      <c r="D26" s="59">
        <f>+IFERROR(VLOOKUP(A26,'2017'!$C$32:$T$44,4,FALSE),0)+IFERROR(VLOOKUP(A26,'2016'!$C$29:$T$43,4,FALSE),0)+IFERROR(VLOOKUP(A26,'2015'!$C$27:$T$37,4,FALSE),0)+IFERROR(VLOOKUP(A26,'2014'!$C$19:$T$29,4,FALSE),0)+IFERROR(VLOOKUP(A26,'2013'!$C$23:$T$34,4,FALSE),0)+IFERROR(VLOOKUP(A26,'2012'!$C$22:$T$32,4,FALSE),0)+IFERROR(VLOOKUP(A26,'2011'!$C$20:$T$29,4,FALSE),0)+IFERROR(VLOOKUP(A26,'2010'!$C$23:$T$34,4,FALSE),0)+IFERROR(VLOOKUP(A26,'2009'!$C$27:$T$38,4,FALSE),0)</f>
        <v>3</v>
      </c>
      <c r="E26" s="59">
        <f>+IFERROR(VLOOKUP(A26,'2017'!$C$32:$T$44,5,FALSE),0)+IFERROR(VLOOKUP(A26,'2016'!$C$29:$T$43,5,FALSE),0)+IFERROR(VLOOKUP(A26,'2015'!$C$27:$T$37,5,FALSE),0)+IFERROR(VLOOKUP(A26,'2014'!$C$19:$T$29,5,FALSE),0)+IFERROR(VLOOKUP(A26,'2013'!$C$23:$T$34,5,FALSE),0)+IFERROR(VLOOKUP(A26,'2012'!$C$22:$T$32,5,FALSE),0)+IFERROR(VLOOKUP(A26,'2011'!$C$20:$T$29,5,FALSE),0)+IFERROR(VLOOKUP(A26,'2010'!$C$23:$T$34,5,FALSE),0)+IFERROR(VLOOKUP(A26,'2009'!$C$27:$T$38,5,FALSE),0)</f>
        <v>9</v>
      </c>
      <c r="F26" s="59">
        <f>+IFERROR(VLOOKUP(A26,'2017'!$C$32:$T$44,6,FALSE),0)+IFERROR(VLOOKUP(A26,'2016'!$C$29:$T$43,6,FALSE),0)+IFERROR(VLOOKUP(A26,'2015'!$C$27:$T$37,6,FALSE),0)+IFERROR(VLOOKUP(A26,'2014'!$C$19:$T$29,6,FALSE),0)+IFERROR(VLOOKUP(A26,'2013'!$C$23:$T$34,6,FALSE),0)+IFERROR(VLOOKUP(A26,'2012'!$C$22:$T$32,6,FALSE),0)+IFERROR(VLOOKUP(A26,'2011'!$C$20:$T$29,6,FALSE),0)+IFERROR(VLOOKUP(A26,'2010'!$C$23:$T$34,6,FALSE),0)+IFERROR(VLOOKUP(A26,'2009'!$C$27:$T$38,6,FALSE),0)</f>
        <v>62</v>
      </c>
      <c r="G26" s="59">
        <f>+IFERROR(VLOOKUP(A26,'2017'!$C$32:$T$44,7,FALSE),0)+IFERROR(VLOOKUP(A26,'2016'!$C$29:$T$43,7,FALSE),0)+IFERROR(VLOOKUP(A26,'2015'!$C$27:$T$37,7,FALSE),0)+IFERROR(VLOOKUP(A26,'2014'!$C$19:$T$29,7,FALSE),0)+IFERROR(VLOOKUP(A26,'2013'!$C$23:$T$34,7,FALSE),0)+IFERROR(VLOOKUP(A26,'2012'!$C$22:$T$32,7,FALSE),0)+IFERROR(VLOOKUP(A26,'2011'!$C$20:$T$29,7,FALSE),0)+IFERROR(VLOOKUP(A26,'2010'!$C$23:$T$34,7,FALSE),0)+IFERROR(VLOOKUP(A26,'2009'!$C$27:$T$38,7,FALSE),0)</f>
        <v>0</v>
      </c>
      <c r="H26" s="59">
        <f>+IFERROR(VLOOKUP(A26,'2017'!$C$32:$T$44,8,FALSE),0)+IFERROR(VLOOKUP(A26,'2016'!$C$29:$T$43,8,FALSE),0)+IFERROR(VLOOKUP(A26,'2015'!$C$27:$T$37,8,FALSE),0)+IFERROR(VLOOKUP(A26,'2014'!$C$19:$T$29,8,FALSE),0)+IFERROR(VLOOKUP(A26,'2013'!$C$23:$T$34,8,FALSE),0)+IFERROR(VLOOKUP(A26,'2012'!$C$22:$T$32,8,FALSE),0)+IFERROR(VLOOKUP(A26,'2011'!$C$20:$T$29,8,FALSE),0)+IFERROR(VLOOKUP(A26,'2010'!$C$23:$T$34,8,FALSE),0)+IFERROR(VLOOKUP(A26,'2009'!$C$27:$T$38,8,FALSE),0)</f>
        <v>89</v>
      </c>
      <c r="I26" s="59">
        <f>+IFERROR(VLOOKUP(A26,'2017'!$C$32:$T$44,9,FALSE),0)+IFERROR(VLOOKUP(A26,'2016'!$C$29:$T$43,9,FALSE),0)+IFERROR(VLOOKUP(A26,'2015'!$C$27:$T$37,9,FALSE),0)+IFERROR(VLOOKUP(A26,'2014'!$C$19:$T$29,9,FALSE),0)+IFERROR(VLOOKUP(A26,'2013'!$C$23:$T$34,9,FALSE),0)+IFERROR(VLOOKUP(A26,'2012'!$C$22:$T$32,9,FALSE),0)+IFERROR(VLOOKUP(A26,'2011'!$C$20:$T$29,9,FALSE),0)+IFERROR(VLOOKUP(A26,'2010'!$C$23:$T$34,9,FALSE),0)+IFERROR(VLOOKUP(A26,'2009'!$C$27:$T$38,9,FALSE),0)</f>
        <v>80</v>
      </c>
      <c r="J26" s="59">
        <f>+IFERROR(VLOOKUP(A26,'2017'!$C$32:$T$44,10,FALSE),0)+IFERROR(VLOOKUP(A26,'2016'!$C$29:$T$43,10,FALSE),0)+IFERROR(VLOOKUP(A26,'2015'!$C$27:$T$37,10,FALSE),0)+IFERROR(VLOOKUP(A26,'2014'!$C$19:$T$29,10,FALSE),0)+IFERROR(VLOOKUP(A26,'2013'!$C$23:$T$34,10,FALSE),0)+IFERROR(VLOOKUP(A26,'2012'!$C$22:$T$32,10,FALSE),0)+IFERROR(VLOOKUP(A26,'2011'!$C$20:$T$29,10,FALSE),0)+IFERROR(VLOOKUP(A26,'2010'!$C$23:$T$34,10,FALSE),0)+IFERROR(VLOOKUP(A26,'2009'!$C$27:$T$38,10,FALSE),0)</f>
        <v>55</v>
      </c>
      <c r="K26" s="60">
        <f t="shared" si="1"/>
        <v>6.209677419354839</v>
      </c>
      <c r="L26" s="59">
        <f>+IFERROR(VLOOKUP(A26,'2017'!$C$32:$T$44,12,FALSE),0)+IFERROR(VLOOKUP(A26,'2016'!$C$29:$T$43,12,FALSE),0)+IFERROR(VLOOKUP(A26,'2015'!$C$27:$T$37,12,FALSE),0)+IFERROR(VLOOKUP(A26,'2014'!$C$19:$T$29,12,FALSE),0)+IFERROR(VLOOKUP(A26,'2013'!$C$23:$T$34,12,FALSE),0)+IFERROR(VLOOKUP(A26,'2012'!$C$22:$T$32,12,FALSE),0)+IFERROR(VLOOKUP(A26,'2011'!$C$20:$T$29,12,FALSE),0)+IFERROR(VLOOKUP(A26,'2010'!$C$23:$T$34,12,FALSE),0)+IFERROR(VLOOKUP(A26,'2009'!$C$27:$T$38,12,FALSE),0)</f>
        <v>42</v>
      </c>
      <c r="M26" s="59">
        <f>+IFERROR(VLOOKUP(A26,'2017'!$C$32:$T$44,13,FALSE),0)+IFERROR(VLOOKUP(A26,'2016'!$C$29:$T$43,13,FALSE),0)+IFERROR(VLOOKUP(A26,'2015'!$C$27:$T$37,13,FALSE),0)+IFERROR(VLOOKUP(A26,'2014'!$C$19:$T$29,13,FALSE),0)+IFERROR(VLOOKUP(A26,'2013'!$C$23:$T$34,13,FALSE),0)+IFERROR(VLOOKUP(A26,'2012'!$C$22:$T$32,13,FALSE),0)+IFERROR(VLOOKUP(A26,'2011'!$C$20:$T$29,13,FALSE),0)+IFERROR(VLOOKUP(A26,'2010'!$C$23:$T$34,13,FALSE),0)+IFERROR(VLOOKUP(A26,'2009'!$C$27:$T$38,13,FALSE),0)</f>
        <v>6</v>
      </c>
      <c r="N26" s="59">
        <f>+IFERROR(VLOOKUP(A26,'2017'!$C$32:$T$44,14,FALSE),0)+IFERROR(VLOOKUP(A26,'2016'!$C$29:$T$43,14,FALSE),0)+IFERROR(VLOOKUP(A26,'2015'!$C$27:$T$37,14,FALSE),0)+IFERROR(VLOOKUP(A26,'2014'!$C$19:$T$29,14,FALSE),0)+IFERROR(VLOOKUP(A26,'2013'!$C$23:$T$34,14,FALSE),0)+IFERROR(VLOOKUP(A26,'2012'!$C$22:$T$32,14,FALSE),0)+IFERROR(VLOOKUP(A26,'2011'!$C$20:$T$29,14,FALSE),0)+IFERROR(VLOOKUP(A26,'2010'!$C$23:$T$34,14,FALSE),0)+IFERROR(VLOOKUP(A26,'2009'!$C$27:$T$38,14,FALSE),0)</f>
        <v>22</v>
      </c>
      <c r="O26" s="59">
        <f>+IFERROR(VLOOKUP(A26,'2017'!$C$32:$T$44,15,FALSE),0)+IFERROR(VLOOKUP(A26,'2016'!$C$29:$T$43,15,FALSE),0)+IFERROR(VLOOKUP(A26,'2015'!$C$27:$T$37,15,FALSE),0)+IFERROR(VLOOKUP(A26,'2014'!$C$19:$T$29,15,FALSE),0)+IFERROR(VLOOKUP(A26,'2013'!$C$23:$T$34,15,FALSE),0)+IFERROR(VLOOKUP(A26,'2012'!$C$22:$T$32,15,FALSE),0)+IFERROR(VLOOKUP(A26,'2011'!$C$20:$T$29,15,FALSE),0)+IFERROR(VLOOKUP(A26,'2010'!$C$23:$T$34,15,FALSE),0)+IFERROR(VLOOKUP(A26,'2009'!$C$27:$T$38,15,FALSE),0)</f>
        <v>317</v>
      </c>
      <c r="P26" s="41">
        <f t="shared" si="0"/>
        <v>0.28075709779179808</v>
      </c>
    </row>
    <row r="27" spans="1:16" x14ac:dyDescent="0.25">
      <c r="A27" s="11" t="s">
        <v>248</v>
      </c>
      <c r="B27" s="59">
        <f>+IFERROR(VLOOKUP(A27,'2017'!$C$32:$T$44,2,FALSE),0)+IFERROR(VLOOKUP(A27,'2016'!$C$29:$T$43,2,FALSE),0)+IFERROR(VLOOKUP(A27,'2015'!$C$27:$T$37,2,FALSE),0)+IFERROR(VLOOKUP(A27,'2014'!$C$19:$T$29,2,FALSE),0)+IFERROR(VLOOKUP(A27,'2013'!$C$23:$T$34,2,FALSE),0)+IFERROR(VLOOKUP(A27,'2012'!$C$22:$T$32,2,FALSE),0)+IFERROR(VLOOKUP(A27,'2011'!$C$20:$T$29,2,FALSE),0)+IFERROR(VLOOKUP(A27,'2010'!$C$23:$T$34,2,FALSE),0)+IFERROR(VLOOKUP(A27,'2009'!$C$27:$T$38,2,FALSE),0)</f>
        <v>0</v>
      </c>
      <c r="C27" s="59">
        <f>+IFERROR(VLOOKUP(A27,'2017'!$C$32:$T$44,3,FALSE),0)+IFERROR(VLOOKUP(A27,'2016'!$C$29:$T$43,3,FALSE),0)+IFERROR(VLOOKUP(A27,'2015'!$C$27:$T$37,3,FALSE),0)+IFERROR(VLOOKUP(A27,'2014'!$C$19:$T$29,3,FALSE),0)+IFERROR(VLOOKUP(A27,'2013'!$C$23:$T$34,3,FALSE),0)+IFERROR(VLOOKUP(A27,'2012'!$C$22:$T$32,3,FALSE),0)+IFERROR(VLOOKUP(A27,'2011'!$C$20:$T$29,3,FALSE),0)+IFERROR(VLOOKUP(A27,'2010'!$C$23:$T$34,3,FALSE),0)+IFERROR(VLOOKUP(A27,'2009'!$C$27:$T$38,3,FALSE),0)</f>
        <v>5</v>
      </c>
      <c r="D27" s="59">
        <f>+IFERROR(VLOOKUP(A27,'2017'!$C$32:$T$44,4,FALSE),0)+IFERROR(VLOOKUP(A27,'2016'!$C$29:$T$43,4,FALSE),0)+IFERROR(VLOOKUP(A27,'2015'!$C$27:$T$37,4,FALSE),0)+IFERROR(VLOOKUP(A27,'2014'!$C$19:$T$29,4,FALSE),0)+IFERROR(VLOOKUP(A27,'2013'!$C$23:$T$34,4,FALSE),0)+IFERROR(VLOOKUP(A27,'2012'!$C$22:$T$32,4,FALSE),0)+IFERROR(VLOOKUP(A27,'2011'!$C$20:$T$29,4,FALSE),0)+IFERROR(VLOOKUP(A27,'2010'!$C$23:$T$34,4,FALSE),0)+IFERROR(VLOOKUP(A27,'2009'!$C$27:$T$38,4,FALSE),0)</f>
        <v>0</v>
      </c>
      <c r="E27" s="59">
        <f>+IFERROR(VLOOKUP(A27,'2017'!$C$32:$T$44,5,FALSE),0)+IFERROR(VLOOKUP(A27,'2016'!$C$29:$T$43,5,FALSE),0)+IFERROR(VLOOKUP(A27,'2015'!$C$27:$T$37,5,FALSE),0)+IFERROR(VLOOKUP(A27,'2014'!$C$19:$T$29,5,FALSE),0)+IFERROR(VLOOKUP(A27,'2013'!$C$23:$T$34,5,FALSE),0)+IFERROR(VLOOKUP(A27,'2012'!$C$22:$T$32,5,FALSE),0)+IFERROR(VLOOKUP(A27,'2011'!$C$20:$T$29,5,FALSE),0)+IFERROR(VLOOKUP(A27,'2010'!$C$23:$T$34,5,FALSE),0)+IFERROR(VLOOKUP(A27,'2009'!$C$27:$T$38,5,FALSE),0)</f>
        <v>1</v>
      </c>
      <c r="F27" s="59">
        <f>+IFERROR(VLOOKUP(A27,'2017'!$C$32:$T$44,6,FALSE),0)+IFERROR(VLOOKUP(A27,'2016'!$C$29:$T$43,6,FALSE),0)+IFERROR(VLOOKUP(A27,'2015'!$C$27:$T$37,6,FALSE),0)+IFERROR(VLOOKUP(A27,'2014'!$C$19:$T$29,6,FALSE),0)+IFERROR(VLOOKUP(A27,'2013'!$C$23:$T$34,6,FALSE),0)+IFERROR(VLOOKUP(A27,'2012'!$C$22:$T$32,6,FALSE),0)+IFERROR(VLOOKUP(A27,'2011'!$C$20:$T$29,6,FALSE),0)+IFERROR(VLOOKUP(A27,'2010'!$C$23:$T$34,6,FALSE),0)+IFERROR(VLOOKUP(A27,'2009'!$C$27:$T$38,6,FALSE),0)</f>
        <v>9.3333333333333339</v>
      </c>
      <c r="G27" s="59">
        <f>+IFERROR(VLOOKUP(A27,'2017'!$C$32:$T$44,7,FALSE),0)+IFERROR(VLOOKUP(A27,'2016'!$C$29:$T$43,7,FALSE),0)+IFERROR(VLOOKUP(A27,'2015'!$C$27:$T$37,7,FALSE),0)+IFERROR(VLOOKUP(A27,'2014'!$C$19:$T$29,7,FALSE),0)+IFERROR(VLOOKUP(A27,'2013'!$C$23:$T$34,7,FALSE),0)+IFERROR(VLOOKUP(A27,'2012'!$C$22:$T$32,7,FALSE),0)+IFERROR(VLOOKUP(A27,'2011'!$C$20:$T$29,7,FALSE),0)+IFERROR(VLOOKUP(A27,'2010'!$C$23:$T$34,7,FALSE),0)+IFERROR(VLOOKUP(A27,'2009'!$C$27:$T$38,7,FALSE),0)</f>
        <v>1</v>
      </c>
      <c r="H27" s="59">
        <f>+IFERROR(VLOOKUP(A27,'2017'!$C$32:$T$44,8,FALSE),0)+IFERROR(VLOOKUP(A27,'2016'!$C$29:$T$43,8,FALSE),0)+IFERROR(VLOOKUP(A27,'2015'!$C$27:$T$37,8,FALSE),0)+IFERROR(VLOOKUP(A27,'2014'!$C$19:$T$29,8,FALSE),0)+IFERROR(VLOOKUP(A27,'2013'!$C$23:$T$34,8,FALSE),0)+IFERROR(VLOOKUP(A27,'2012'!$C$22:$T$32,8,FALSE),0)+IFERROR(VLOOKUP(A27,'2011'!$C$20:$T$29,8,FALSE),0)+IFERROR(VLOOKUP(A27,'2010'!$C$23:$T$34,8,FALSE),0)+IFERROR(VLOOKUP(A27,'2009'!$C$27:$T$38,8,FALSE),0)</f>
        <v>11</v>
      </c>
      <c r="I27" s="59">
        <f>+IFERROR(VLOOKUP(A27,'2017'!$C$32:$T$44,9,FALSE),0)+IFERROR(VLOOKUP(A27,'2016'!$C$29:$T$43,9,FALSE),0)+IFERROR(VLOOKUP(A27,'2015'!$C$27:$T$37,9,FALSE),0)+IFERROR(VLOOKUP(A27,'2014'!$C$19:$T$29,9,FALSE),0)+IFERROR(VLOOKUP(A27,'2013'!$C$23:$T$34,9,FALSE),0)+IFERROR(VLOOKUP(A27,'2012'!$C$22:$T$32,9,FALSE),0)+IFERROR(VLOOKUP(A27,'2011'!$C$20:$T$29,9,FALSE),0)+IFERROR(VLOOKUP(A27,'2010'!$C$23:$T$34,9,FALSE),0)+IFERROR(VLOOKUP(A27,'2009'!$C$27:$T$38,9,FALSE),0)</f>
        <v>8</v>
      </c>
      <c r="J27" s="59">
        <f>+IFERROR(VLOOKUP(A27,'2017'!$C$32:$T$44,10,FALSE),0)+IFERROR(VLOOKUP(A27,'2016'!$C$29:$T$43,10,FALSE),0)+IFERROR(VLOOKUP(A27,'2015'!$C$27:$T$37,10,FALSE),0)+IFERROR(VLOOKUP(A27,'2014'!$C$19:$T$29,10,FALSE),0)+IFERROR(VLOOKUP(A27,'2013'!$C$23:$T$34,10,FALSE),0)+IFERROR(VLOOKUP(A27,'2012'!$C$22:$T$32,10,FALSE),0)+IFERROR(VLOOKUP(A27,'2011'!$C$20:$T$29,10,FALSE),0)+IFERROR(VLOOKUP(A27,'2010'!$C$23:$T$34,10,FALSE),0)+IFERROR(VLOOKUP(A27,'2009'!$C$27:$T$38,10,FALSE),0)</f>
        <v>7</v>
      </c>
      <c r="K27" s="60">
        <f t="shared" si="1"/>
        <v>5.25</v>
      </c>
      <c r="L27" s="59">
        <f>+IFERROR(VLOOKUP(A27,'2017'!$C$32:$T$44,12,FALSE),0)+IFERROR(VLOOKUP(A27,'2016'!$C$29:$T$43,12,FALSE),0)+IFERROR(VLOOKUP(A27,'2015'!$C$27:$T$37,12,FALSE),0)+IFERROR(VLOOKUP(A27,'2014'!$C$19:$T$29,12,FALSE),0)+IFERROR(VLOOKUP(A27,'2013'!$C$23:$T$34,12,FALSE),0)+IFERROR(VLOOKUP(A27,'2012'!$C$22:$T$32,12,FALSE),0)+IFERROR(VLOOKUP(A27,'2011'!$C$20:$T$29,12,FALSE),0)+IFERROR(VLOOKUP(A27,'2010'!$C$23:$T$34,12,FALSE),0)+IFERROR(VLOOKUP(A27,'2009'!$C$27:$T$38,12,FALSE),0)</f>
        <v>11</v>
      </c>
      <c r="M27" s="59">
        <f>+IFERROR(VLOOKUP(A27,'2017'!$C$32:$T$44,13,FALSE),0)+IFERROR(VLOOKUP(A27,'2016'!$C$29:$T$43,13,FALSE),0)+IFERROR(VLOOKUP(A27,'2015'!$C$27:$T$37,13,FALSE),0)+IFERROR(VLOOKUP(A27,'2014'!$C$19:$T$29,13,FALSE),0)+IFERROR(VLOOKUP(A27,'2013'!$C$23:$T$34,13,FALSE),0)+IFERROR(VLOOKUP(A27,'2012'!$C$22:$T$32,13,FALSE),0)+IFERROR(VLOOKUP(A27,'2011'!$C$20:$T$29,13,FALSE),0)+IFERROR(VLOOKUP(A27,'2010'!$C$23:$T$34,13,FALSE),0)+IFERROR(VLOOKUP(A27,'2009'!$C$27:$T$38,13,FALSE),0)</f>
        <v>0</v>
      </c>
      <c r="N27" s="59">
        <f>+IFERROR(VLOOKUP(A27,'2017'!$C$32:$T$44,14,FALSE),0)+IFERROR(VLOOKUP(A27,'2016'!$C$29:$T$43,14,FALSE),0)+IFERROR(VLOOKUP(A27,'2015'!$C$27:$T$37,14,FALSE),0)+IFERROR(VLOOKUP(A27,'2014'!$C$19:$T$29,14,FALSE),0)+IFERROR(VLOOKUP(A27,'2013'!$C$23:$T$34,14,FALSE),0)+IFERROR(VLOOKUP(A27,'2012'!$C$22:$T$32,14,FALSE),0)+IFERROR(VLOOKUP(A27,'2011'!$C$20:$T$29,14,FALSE),0)+IFERROR(VLOOKUP(A27,'2010'!$C$23:$T$34,14,FALSE),0)+IFERROR(VLOOKUP(A27,'2009'!$C$27:$T$38,14,FALSE),0)</f>
        <v>4</v>
      </c>
      <c r="O27" s="59">
        <f>+IFERROR(VLOOKUP(A27,'2017'!$C$32:$T$44,15,FALSE),0)+IFERROR(VLOOKUP(A27,'2016'!$C$29:$T$43,15,FALSE),0)+IFERROR(VLOOKUP(A27,'2015'!$C$27:$T$37,15,FALSE),0)+IFERROR(VLOOKUP(A27,'2014'!$C$19:$T$29,15,FALSE),0)+IFERROR(VLOOKUP(A27,'2013'!$C$23:$T$34,15,FALSE),0)+IFERROR(VLOOKUP(A27,'2012'!$C$22:$T$32,15,FALSE),0)+IFERROR(VLOOKUP(A27,'2011'!$C$20:$T$29,15,FALSE),0)+IFERROR(VLOOKUP(A27,'2010'!$C$23:$T$34,15,FALSE),0)+IFERROR(VLOOKUP(A27,'2009'!$C$27:$T$38,15,FALSE),0)</f>
        <v>50</v>
      </c>
      <c r="P27" s="41">
        <f t="shared" si="0"/>
        <v>0.22</v>
      </c>
    </row>
    <row r="28" spans="1:16" x14ac:dyDescent="0.25">
      <c r="A28" s="11" t="s">
        <v>262</v>
      </c>
      <c r="B28" s="59">
        <f>+IFERROR(VLOOKUP(A28,'2017'!$C$32:$T$44,2,FALSE),0)+IFERROR(VLOOKUP(A28,'2016'!$C$29:$T$43,2,FALSE),0)+IFERROR(VLOOKUP(A28,'2015'!$C$27:$T$37,2,FALSE),0)+IFERROR(VLOOKUP(A28,'2014'!$C$19:$T$29,2,FALSE),0)+IFERROR(VLOOKUP(A28,'2013'!$C$23:$T$34,2,FALSE),0)+IFERROR(VLOOKUP(A28,'2012'!$C$22:$T$32,2,FALSE),0)+IFERROR(VLOOKUP(A28,'2011'!$C$20:$T$29,2,FALSE),0)+IFERROR(VLOOKUP(A28,'2010'!$C$23:$T$34,2,FALSE),0)+IFERROR(VLOOKUP(A28,'2009'!$C$27:$T$38,2,FALSE),0)</f>
        <v>19</v>
      </c>
      <c r="C28" s="59">
        <f>+IFERROR(VLOOKUP(A28,'2017'!$C$32:$T$44,3,FALSE),0)+IFERROR(VLOOKUP(A28,'2016'!$C$29:$T$43,3,FALSE),0)+IFERROR(VLOOKUP(A28,'2015'!$C$27:$T$37,3,FALSE),0)+IFERROR(VLOOKUP(A28,'2014'!$C$19:$T$29,3,FALSE),0)+IFERROR(VLOOKUP(A28,'2013'!$C$23:$T$34,3,FALSE),0)+IFERROR(VLOOKUP(A28,'2012'!$C$22:$T$32,3,FALSE),0)+IFERROR(VLOOKUP(A28,'2011'!$C$20:$T$29,3,FALSE),0)+IFERROR(VLOOKUP(A28,'2010'!$C$23:$T$34,3,FALSE),0)+IFERROR(VLOOKUP(A28,'2009'!$C$27:$T$38,3,FALSE),0)</f>
        <v>5</v>
      </c>
      <c r="D28" s="59">
        <f>+IFERROR(VLOOKUP(A28,'2017'!$C$32:$T$44,4,FALSE),0)+IFERROR(VLOOKUP(A28,'2016'!$C$29:$T$43,4,FALSE),0)+IFERROR(VLOOKUP(A28,'2015'!$C$27:$T$37,4,FALSE),0)+IFERROR(VLOOKUP(A28,'2014'!$C$19:$T$29,4,FALSE),0)+IFERROR(VLOOKUP(A28,'2013'!$C$23:$T$34,4,FALSE),0)+IFERROR(VLOOKUP(A28,'2012'!$C$22:$T$32,4,FALSE),0)+IFERROR(VLOOKUP(A28,'2011'!$C$20:$T$29,4,FALSE),0)+IFERROR(VLOOKUP(A28,'2010'!$C$23:$T$34,4,FALSE),0)+IFERROR(VLOOKUP(A28,'2009'!$C$27:$T$38,4,FALSE),0)</f>
        <v>3</v>
      </c>
      <c r="E28" s="59">
        <f>+IFERROR(VLOOKUP(A28,'2017'!$C$32:$T$44,5,FALSE),0)+IFERROR(VLOOKUP(A28,'2016'!$C$29:$T$43,5,FALSE),0)+IFERROR(VLOOKUP(A28,'2015'!$C$27:$T$37,5,FALSE),0)+IFERROR(VLOOKUP(A28,'2014'!$C$19:$T$29,5,FALSE),0)+IFERROR(VLOOKUP(A28,'2013'!$C$23:$T$34,5,FALSE),0)+IFERROR(VLOOKUP(A28,'2012'!$C$22:$T$32,5,FALSE),0)+IFERROR(VLOOKUP(A28,'2011'!$C$20:$T$29,5,FALSE),0)+IFERROR(VLOOKUP(A28,'2010'!$C$23:$T$34,5,FALSE),0)+IFERROR(VLOOKUP(A28,'2009'!$C$27:$T$38,5,FALSE),0)</f>
        <v>11</v>
      </c>
      <c r="F28" s="59">
        <f>+IFERROR(VLOOKUP(A28,'2017'!$C$32:$T$44,6,FALSE),0)+IFERROR(VLOOKUP(A28,'2016'!$C$29:$T$43,6,FALSE),0)+IFERROR(VLOOKUP(A28,'2015'!$C$27:$T$37,6,FALSE),0)+IFERROR(VLOOKUP(A28,'2014'!$C$19:$T$29,6,FALSE),0)+IFERROR(VLOOKUP(A28,'2013'!$C$23:$T$34,6,FALSE),0)+IFERROR(VLOOKUP(A28,'2012'!$C$22:$T$32,6,FALSE),0)+IFERROR(VLOOKUP(A28,'2011'!$C$20:$T$29,6,FALSE),0)+IFERROR(VLOOKUP(A28,'2010'!$C$23:$T$34,6,FALSE),0)+IFERROR(VLOOKUP(A28,'2009'!$C$27:$T$38,6,FALSE),0)</f>
        <v>86.666666666666671</v>
      </c>
      <c r="G28" s="59">
        <f>+IFERROR(VLOOKUP(A28,'2017'!$C$32:$T$44,7,FALSE),0)+IFERROR(VLOOKUP(A28,'2016'!$C$29:$T$43,7,FALSE),0)+IFERROR(VLOOKUP(A28,'2015'!$C$27:$T$37,7,FALSE),0)+IFERROR(VLOOKUP(A28,'2014'!$C$19:$T$29,7,FALSE),0)+IFERROR(VLOOKUP(A28,'2013'!$C$23:$T$34,7,FALSE),0)+IFERROR(VLOOKUP(A28,'2012'!$C$22:$T$32,7,FALSE),0)+IFERROR(VLOOKUP(A28,'2011'!$C$20:$T$29,7,FALSE),0)+IFERROR(VLOOKUP(A28,'2010'!$C$23:$T$34,7,FALSE),0)+IFERROR(VLOOKUP(A28,'2009'!$C$27:$T$38,7,FALSE),0)</f>
        <v>0</v>
      </c>
      <c r="H28" s="59">
        <f>+IFERROR(VLOOKUP(A28,'2017'!$C$32:$T$44,8,FALSE),0)+IFERROR(VLOOKUP(A28,'2016'!$C$29:$T$43,8,FALSE),0)+IFERROR(VLOOKUP(A28,'2015'!$C$27:$T$37,8,FALSE),0)+IFERROR(VLOOKUP(A28,'2014'!$C$19:$T$29,8,FALSE),0)+IFERROR(VLOOKUP(A28,'2013'!$C$23:$T$34,8,FALSE),0)+IFERROR(VLOOKUP(A28,'2012'!$C$22:$T$32,8,FALSE),0)+IFERROR(VLOOKUP(A28,'2011'!$C$20:$T$29,8,FALSE),0)+IFERROR(VLOOKUP(A28,'2010'!$C$23:$T$34,8,FALSE),0)+IFERROR(VLOOKUP(A28,'2009'!$C$27:$T$38,8,FALSE),0)</f>
        <v>98</v>
      </c>
      <c r="I28" s="59">
        <f>+IFERROR(VLOOKUP(A28,'2017'!$C$32:$T$44,9,FALSE),0)+IFERROR(VLOOKUP(A28,'2016'!$C$29:$T$43,9,FALSE),0)+IFERROR(VLOOKUP(A28,'2015'!$C$27:$T$37,9,FALSE),0)+IFERROR(VLOOKUP(A28,'2014'!$C$19:$T$29,9,FALSE),0)+IFERROR(VLOOKUP(A28,'2013'!$C$23:$T$34,9,FALSE),0)+IFERROR(VLOOKUP(A28,'2012'!$C$22:$T$32,9,FALSE),0)+IFERROR(VLOOKUP(A28,'2011'!$C$20:$T$29,9,FALSE),0)+IFERROR(VLOOKUP(A28,'2010'!$C$23:$T$34,9,FALSE),0)+IFERROR(VLOOKUP(A28,'2009'!$C$27:$T$38,9,FALSE),0)</f>
        <v>105</v>
      </c>
      <c r="J28" s="59">
        <f>+IFERROR(VLOOKUP(A28,'2017'!$C$32:$T$44,10,FALSE),0)+IFERROR(VLOOKUP(A28,'2016'!$C$29:$T$43,10,FALSE),0)+IFERROR(VLOOKUP(A28,'2015'!$C$27:$T$37,10,FALSE),0)+IFERROR(VLOOKUP(A28,'2014'!$C$19:$T$29,10,FALSE),0)+IFERROR(VLOOKUP(A28,'2013'!$C$23:$T$34,10,FALSE),0)+IFERROR(VLOOKUP(A28,'2012'!$C$22:$T$32,10,FALSE),0)+IFERROR(VLOOKUP(A28,'2011'!$C$20:$T$29,10,FALSE),0)+IFERROR(VLOOKUP(A28,'2010'!$C$23:$T$34,10,FALSE),0)+IFERROR(VLOOKUP(A28,'2009'!$C$27:$T$38,10,FALSE),0)</f>
        <v>81</v>
      </c>
      <c r="K28" s="60">
        <f t="shared" si="1"/>
        <v>6.5423076923076913</v>
      </c>
      <c r="L28" s="59">
        <f>+IFERROR(VLOOKUP(A28,'2017'!$C$32:$T$44,12,FALSE),0)+IFERROR(VLOOKUP(A28,'2016'!$C$29:$T$43,12,FALSE),0)+IFERROR(VLOOKUP(A28,'2015'!$C$27:$T$37,12,FALSE),0)+IFERROR(VLOOKUP(A28,'2014'!$C$19:$T$29,12,FALSE),0)+IFERROR(VLOOKUP(A28,'2013'!$C$23:$T$34,12,FALSE),0)+IFERROR(VLOOKUP(A28,'2012'!$C$22:$T$32,12,FALSE),0)+IFERROR(VLOOKUP(A28,'2011'!$C$20:$T$29,12,FALSE),0)+IFERROR(VLOOKUP(A28,'2010'!$C$23:$T$34,12,FALSE),0)+IFERROR(VLOOKUP(A28,'2009'!$C$27:$T$38,12,FALSE),0)</f>
        <v>99</v>
      </c>
      <c r="M28" s="59">
        <f>+IFERROR(VLOOKUP(A28,'2017'!$C$32:$T$44,13,FALSE),0)+IFERROR(VLOOKUP(A28,'2016'!$C$29:$T$43,13,FALSE),0)+IFERROR(VLOOKUP(A28,'2015'!$C$27:$T$37,13,FALSE),0)+IFERROR(VLOOKUP(A28,'2014'!$C$19:$T$29,13,FALSE),0)+IFERROR(VLOOKUP(A28,'2013'!$C$23:$T$34,13,FALSE),0)+IFERROR(VLOOKUP(A28,'2012'!$C$22:$T$32,13,FALSE),0)+IFERROR(VLOOKUP(A28,'2011'!$C$20:$T$29,13,FALSE),0)+IFERROR(VLOOKUP(A28,'2010'!$C$23:$T$34,13,FALSE),0)+IFERROR(VLOOKUP(A28,'2009'!$C$27:$T$38,13,FALSE),0)</f>
        <v>13</v>
      </c>
      <c r="N28" s="59">
        <f>+IFERROR(VLOOKUP(A28,'2017'!$C$32:$T$44,14,FALSE),0)+IFERROR(VLOOKUP(A28,'2016'!$C$29:$T$43,14,FALSE),0)+IFERROR(VLOOKUP(A28,'2015'!$C$27:$T$37,14,FALSE),0)+IFERROR(VLOOKUP(A28,'2014'!$C$19:$T$29,14,FALSE),0)+IFERROR(VLOOKUP(A28,'2013'!$C$23:$T$34,14,FALSE),0)+IFERROR(VLOOKUP(A28,'2012'!$C$22:$T$32,14,FALSE),0)+IFERROR(VLOOKUP(A28,'2011'!$C$20:$T$29,14,FALSE),0)+IFERROR(VLOOKUP(A28,'2010'!$C$23:$T$34,14,FALSE),0)+IFERROR(VLOOKUP(A28,'2009'!$C$27:$T$38,14,FALSE),0)</f>
        <v>77</v>
      </c>
      <c r="O28" s="59">
        <f>+IFERROR(VLOOKUP(A28,'2017'!$C$32:$T$44,15,FALSE),0)+IFERROR(VLOOKUP(A28,'2016'!$C$29:$T$43,15,FALSE),0)+IFERROR(VLOOKUP(A28,'2015'!$C$27:$T$37,15,FALSE),0)+IFERROR(VLOOKUP(A28,'2014'!$C$19:$T$29,15,FALSE),0)+IFERROR(VLOOKUP(A28,'2013'!$C$23:$T$34,15,FALSE),0)+IFERROR(VLOOKUP(A28,'2012'!$C$22:$T$32,15,FALSE),0)+IFERROR(VLOOKUP(A28,'2011'!$C$20:$T$29,15,FALSE),0)+IFERROR(VLOOKUP(A28,'2010'!$C$23:$T$34,15,FALSE),0)+IFERROR(VLOOKUP(A28,'2009'!$C$27:$T$38,15,FALSE),0)</f>
        <v>430</v>
      </c>
      <c r="P28" s="41">
        <f t="shared" si="0"/>
        <v>0.22790697674418606</v>
      </c>
    </row>
    <row r="29" spans="1:16" x14ac:dyDescent="0.25">
      <c r="A29" s="11" t="s">
        <v>239</v>
      </c>
      <c r="B29" s="59">
        <f>+IFERROR(VLOOKUP(A29,'2017'!$C$32:$T$44,2,FALSE),0)+IFERROR(VLOOKUP(A29,'2016'!$C$29:$T$43,2,FALSE),0)+IFERROR(VLOOKUP(A29,'2015'!$C$27:$T$37,2,FALSE),0)+IFERROR(VLOOKUP(A29,'2014'!$C$19:$T$29,2,FALSE),0)+IFERROR(VLOOKUP(A29,'2013'!$C$23:$T$34,2,FALSE),0)+IFERROR(VLOOKUP(A29,'2012'!$C$22:$T$32,2,FALSE),0)+IFERROR(VLOOKUP(A29,'2011'!$C$20:$T$29,2,FALSE),0)+IFERROR(VLOOKUP(A29,'2010'!$C$23:$T$34,2,FALSE),0)+IFERROR(VLOOKUP(A29,'2009'!$C$27:$T$38,2,FALSE),0)</f>
        <v>5</v>
      </c>
      <c r="C29" s="59">
        <f>+IFERROR(VLOOKUP(A29,'2017'!$C$32:$T$44,3,FALSE),0)+IFERROR(VLOOKUP(A29,'2016'!$C$29:$T$43,3,FALSE),0)+IFERROR(VLOOKUP(A29,'2015'!$C$27:$T$37,3,FALSE),0)+IFERROR(VLOOKUP(A29,'2014'!$C$19:$T$29,3,FALSE),0)+IFERROR(VLOOKUP(A29,'2013'!$C$23:$T$34,3,FALSE),0)+IFERROR(VLOOKUP(A29,'2012'!$C$22:$T$32,3,FALSE),0)+IFERROR(VLOOKUP(A29,'2011'!$C$20:$T$29,3,FALSE),0)+IFERROR(VLOOKUP(A29,'2010'!$C$23:$T$34,3,FALSE),0)+IFERROR(VLOOKUP(A29,'2009'!$C$27:$T$38,3,FALSE),0)</f>
        <v>13</v>
      </c>
      <c r="D29" s="59">
        <f>+IFERROR(VLOOKUP(A29,'2017'!$C$32:$T$44,4,FALSE),0)+IFERROR(VLOOKUP(A29,'2016'!$C$29:$T$43,4,FALSE),0)+IFERROR(VLOOKUP(A29,'2015'!$C$27:$T$37,4,FALSE),0)+IFERROR(VLOOKUP(A29,'2014'!$C$19:$T$29,4,FALSE),0)+IFERROR(VLOOKUP(A29,'2013'!$C$23:$T$34,4,FALSE),0)+IFERROR(VLOOKUP(A29,'2012'!$C$22:$T$32,4,FALSE),0)+IFERROR(VLOOKUP(A29,'2011'!$C$20:$T$29,4,FALSE),0)+IFERROR(VLOOKUP(A29,'2010'!$C$23:$T$34,4,FALSE),0)+IFERROR(VLOOKUP(A29,'2009'!$C$27:$T$38,4,FALSE),0)</f>
        <v>2</v>
      </c>
      <c r="E29" s="59">
        <f>+IFERROR(VLOOKUP(A29,'2017'!$C$32:$T$44,5,FALSE),0)+IFERROR(VLOOKUP(A29,'2016'!$C$29:$T$43,5,FALSE),0)+IFERROR(VLOOKUP(A29,'2015'!$C$27:$T$37,5,FALSE),0)+IFERROR(VLOOKUP(A29,'2014'!$C$19:$T$29,5,FALSE),0)+IFERROR(VLOOKUP(A29,'2013'!$C$23:$T$34,5,FALSE),0)+IFERROR(VLOOKUP(A29,'2012'!$C$22:$T$32,5,FALSE),0)+IFERROR(VLOOKUP(A29,'2011'!$C$20:$T$29,5,FALSE),0)+IFERROR(VLOOKUP(A29,'2010'!$C$23:$T$34,5,FALSE),0)+IFERROR(VLOOKUP(A29,'2009'!$C$27:$T$38,5,FALSE),0)</f>
        <v>8</v>
      </c>
      <c r="F29" s="59">
        <f>+IFERROR(VLOOKUP(A29,'2017'!$C$32:$T$44,6,FALSE),0)+IFERROR(VLOOKUP(A29,'2016'!$C$29:$T$43,6,FALSE),0)+IFERROR(VLOOKUP(A29,'2015'!$C$27:$T$37,6,FALSE),0)+IFERROR(VLOOKUP(A29,'2014'!$C$19:$T$29,6,FALSE),0)+IFERROR(VLOOKUP(A29,'2013'!$C$23:$T$34,6,FALSE),0)+IFERROR(VLOOKUP(A29,'2012'!$C$22:$T$32,6,FALSE),0)+IFERROR(VLOOKUP(A29,'2011'!$C$20:$T$29,6,FALSE),0)+IFERROR(VLOOKUP(A29,'2010'!$C$23:$T$34,6,FALSE),0)+IFERROR(VLOOKUP(A29,'2009'!$C$27:$T$38,6,FALSE),0)</f>
        <v>47.333333333333329</v>
      </c>
      <c r="G29" s="59">
        <f>+IFERROR(VLOOKUP(A29,'2017'!$C$32:$T$44,7,FALSE),0)+IFERROR(VLOOKUP(A29,'2016'!$C$29:$T$43,7,FALSE),0)+IFERROR(VLOOKUP(A29,'2015'!$C$27:$T$37,7,FALSE),0)+IFERROR(VLOOKUP(A29,'2014'!$C$19:$T$29,7,FALSE),0)+IFERROR(VLOOKUP(A29,'2013'!$C$23:$T$34,7,FALSE),0)+IFERROR(VLOOKUP(A29,'2012'!$C$22:$T$32,7,FALSE),0)+IFERROR(VLOOKUP(A29,'2011'!$C$20:$T$29,7,FALSE),0)+IFERROR(VLOOKUP(A29,'2010'!$C$23:$T$34,7,FALSE),0)+IFERROR(VLOOKUP(A29,'2009'!$C$27:$T$38,7,FALSE),0)</f>
        <v>0</v>
      </c>
      <c r="H29" s="59">
        <f>+IFERROR(VLOOKUP(A29,'2017'!$C$32:$T$44,8,FALSE),0)+IFERROR(VLOOKUP(A29,'2016'!$C$29:$T$43,8,FALSE),0)+IFERROR(VLOOKUP(A29,'2015'!$C$27:$T$37,8,FALSE),0)+IFERROR(VLOOKUP(A29,'2014'!$C$19:$T$29,8,FALSE),0)+IFERROR(VLOOKUP(A29,'2013'!$C$23:$T$34,8,FALSE),0)+IFERROR(VLOOKUP(A29,'2012'!$C$22:$T$32,8,FALSE),0)+IFERROR(VLOOKUP(A29,'2011'!$C$20:$T$29,8,FALSE),0)+IFERROR(VLOOKUP(A29,'2010'!$C$23:$T$34,8,FALSE),0)+IFERROR(VLOOKUP(A29,'2009'!$C$27:$T$38,8,FALSE),0)</f>
        <v>97</v>
      </c>
      <c r="I29" s="59">
        <f>+IFERROR(VLOOKUP(A29,'2017'!$C$32:$T$44,9,FALSE),0)+IFERROR(VLOOKUP(A29,'2016'!$C$29:$T$43,9,FALSE),0)+IFERROR(VLOOKUP(A29,'2015'!$C$27:$T$37,9,FALSE),0)+IFERROR(VLOOKUP(A29,'2014'!$C$19:$T$29,9,FALSE),0)+IFERROR(VLOOKUP(A29,'2013'!$C$23:$T$34,9,FALSE),0)+IFERROR(VLOOKUP(A29,'2012'!$C$22:$T$32,9,FALSE),0)+IFERROR(VLOOKUP(A29,'2011'!$C$20:$T$29,9,FALSE),0)+IFERROR(VLOOKUP(A29,'2010'!$C$23:$T$34,9,FALSE),0)+IFERROR(VLOOKUP(A29,'2009'!$C$27:$T$38,9,FALSE),0)</f>
        <v>83</v>
      </c>
      <c r="J29" s="59">
        <f>+IFERROR(VLOOKUP(A29,'2017'!$C$32:$T$44,10,FALSE),0)+IFERROR(VLOOKUP(A29,'2016'!$C$29:$T$43,10,FALSE),0)+IFERROR(VLOOKUP(A29,'2015'!$C$27:$T$37,10,FALSE),0)+IFERROR(VLOOKUP(A29,'2014'!$C$19:$T$29,10,FALSE),0)+IFERROR(VLOOKUP(A29,'2013'!$C$23:$T$34,10,FALSE),0)+IFERROR(VLOOKUP(A29,'2012'!$C$22:$T$32,10,FALSE),0)+IFERROR(VLOOKUP(A29,'2011'!$C$20:$T$29,10,FALSE),0)+IFERROR(VLOOKUP(A29,'2010'!$C$23:$T$34,10,FALSE),0)+IFERROR(VLOOKUP(A29,'2009'!$C$27:$T$38,10,FALSE),0)</f>
        <v>60</v>
      </c>
      <c r="K29" s="60">
        <f t="shared" si="1"/>
        <v>8.8732394366197198</v>
      </c>
      <c r="L29" s="59">
        <f>+IFERROR(VLOOKUP(A29,'2017'!$C$32:$T$44,12,FALSE),0)+IFERROR(VLOOKUP(A29,'2016'!$C$29:$T$43,12,FALSE),0)+IFERROR(VLOOKUP(A29,'2015'!$C$27:$T$37,12,FALSE),0)+IFERROR(VLOOKUP(A29,'2014'!$C$19:$T$29,12,FALSE),0)+IFERROR(VLOOKUP(A29,'2013'!$C$23:$T$34,12,FALSE),0)+IFERROR(VLOOKUP(A29,'2012'!$C$22:$T$32,12,FALSE),0)+IFERROR(VLOOKUP(A29,'2011'!$C$20:$T$29,12,FALSE),0)+IFERROR(VLOOKUP(A29,'2010'!$C$23:$T$34,12,FALSE),0)+IFERROR(VLOOKUP(A29,'2009'!$C$27:$T$38,12,FALSE),0)</f>
        <v>32</v>
      </c>
      <c r="M29" s="59">
        <f>+IFERROR(VLOOKUP(A29,'2017'!$C$32:$T$44,13,FALSE),0)+IFERROR(VLOOKUP(A29,'2016'!$C$29:$T$43,13,FALSE),0)+IFERROR(VLOOKUP(A29,'2015'!$C$27:$T$37,13,FALSE),0)+IFERROR(VLOOKUP(A29,'2014'!$C$19:$T$29,13,FALSE),0)+IFERROR(VLOOKUP(A29,'2013'!$C$23:$T$34,13,FALSE),0)+IFERROR(VLOOKUP(A29,'2012'!$C$22:$T$32,13,FALSE),0)+IFERROR(VLOOKUP(A29,'2011'!$C$20:$T$29,13,FALSE),0)+IFERROR(VLOOKUP(A29,'2010'!$C$23:$T$34,13,FALSE),0)+IFERROR(VLOOKUP(A29,'2009'!$C$27:$T$38,13,FALSE),0)</f>
        <v>2</v>
      </c>
      <c r="N29" s="59">
        <f>+IFERROR(VLOOKUP(A29,'2017'!$C$32:$T$44,14,FALSE),0)+IFERROR(VLOOKUP(A29,'2016'!$C$29:$T$43,14,FALSE),0)+IFERROR(VLOOKUP(A29,'2015'!$C$27:$T$37,14,FALSE),0)+IFERROR(VLOOKUP(A29,'2014'!$C$19:$T$29,14,FALSE),0)+IFERROR(VLOOKUP(A29,'2013'!$C$23:$T$34,14,FALSE),0)+IFERROR(VLOOKUP(A29,'2012'!$C$22:$T$32,14,FALSE),0)+IFERROR(VLOOKUP(A29,'2011'!$C$20:$T$29,14,FALSE),0)+IFERROR(VLOOKUP(A29,'2010'!$C$23:$T$34,14,FALSE),0)+IFERROR(VLOOKUP(A29,'2009'!$C$27:$T$38,14,FALSE),0)</f>
        <v>39</v>
      </c>
      <c r="O29" s="59">
        <f>+IFERROR(VLOOKUP(A29,'2017'!$C$32:$T$44,15,FALSE),0)+IFERROR(VLOOKUP(A29,'2016'!$C$29:$T$43,15,FALSE),0)+IFERROR(VLOOKUP(A29,'2015'!$C$27:$T$37,15,FALSE),0)+IFERROR(VLOOKUP(A29,'2014'!$C$19:$T$29,15,FALSE),0)+IFERROR(VLOOKUP(A29,'2013'!$C$23:$T$34,15,FALSE),0)+IFERROR(VLOOKUP(A29,'2012'!$C$22:$T$32,15,FALSE),0)+IFERROR(VLOOKUP(A29,'2011'!$C$20:$T$29,15,FALSE),0)+IFERROR(VLOOKUP(A29,'2010'!$C$23:$T$34,15,FALSE),0)+IFERROR(VLOOKUP(A29,'2009'!$C$27:$T$38,15,FALSE),0)</f>
        <v>284</v>
      </c>
      <c r="P29" s="41">
        <f t="shared" si="0"/>
        <v>0.34154929577464788</v>
      </c>
    </row>
    <row r="30" spans="1:16" x14ac:dyDescent="0.25">
      <c r="A30" s="11" t="s">
        <v>258</v>
      </c>
      <c r="B30" s="59">
        <f>+IFERROR(VLOOKUP(A30,'2017'!$C$32:$T$44,2,FALSE),0)+IFERROR(VLOOKUP(A30,'2016'!$C$29:$T$43,2,FALSE),0)+IFERROR(VLOOKUP(A30,'2015'!$C$27:$T$37,2,FALSE),0)+IFERROR(VLOOKUP(A30,'2014'!$C$19:$T$29,2,FALSE),0)+IFERROR(VLOOKUP(A30,'2013'!$C$23:$T$34,2,FALSE),0)+IFERROR(VLOOKUP(A30,'2012'!$C$22:$T$32,2,FALSE),0)+IFERROR(VLOOKUP(A30,'2011'!$C$20:$T$29,2,FALSE),0)+IFERROR(VLOOKUP(A30,'2010'!$C$23:$T$34,2,FALSE),0)+IFERROR(VLOOKUP(A30,'2009'!$C$27:$T$38,2,FALSE),0)</f>
        <v>0</v>
      </c>
      <c r="C30" s="59">
        <f>+IFERROR(VLOOKUP(A30,'2017'!$C$32:$T$44,3,FALSE),0)+IFERROR(VLOOKUP(A30,'2016'!$C$29:$T$43,3,FALSE),0)+IFERROR(VLOOKUP(A30,'2015'!$C$27:$T$37,3,FALSE),0)+IFERROR(VLOOKUP(A30,'2014'!$C$19:$T$29,3,FALSE),0)+IFERROR(VLOOKUP(A30,'2013'!$C$23:$T$34,3,FALSE),0)+IFERROR(VLOOKUP(A30,'2012'!$C$22:$T$32,3,FALSE),0)+IFERROR(VLOOKUP(A30,'2011'!$C$20:$T$29,3,FALSE),0)+IFERROR(VLOOKUP(A30,'2010'!$C$23:$T$34,3,FALSE),0)+IFERROR(VLOOKUP(A30,'2009'!$C$27:$T$38,3,FALSE),0)</f>
        <v>5</v>
      </c>
      <c r="D30" s="59">
        <f>+IFERROR(VLOOKUP(A30,'2017'!$C$32:$T$44,4,FALSE),0)+IFERROR(VLOOKUP(A30,'2016'!$C$29:$T$43,4,FALSE),0)+IFERROR(VLOOKUP(A30,'2015'!$C$27:$T$37,4,FALSE),0)+IFERROR(VLOOKUP(A30,'2014'!$C$19:$T$29,4,FALSE),0)+IFERROR(VLOOKUP(A30,'2013'!$C$23:$T$34,4,FALSE),0)+IFERROR(VLOOKUP(A30,'2012'!$C$22:$T$32,4,FALSE),0)+IFERROR(VLOOKUP(A30,'2011'!$C$20:$T$29,4,FALSE),0)+IFERROR(VLOOKUP(A30,'2010'!$C$23:$T$34,4,FALSE),0)+IFERROR(VLOOKUP(A30,'2009'!$C$27:$T$38,4,FALSE),0)</f>
        <v>0</v>
      </c>
      <c r="E30" s="59">
        <f>+IFERROR(VLOOKUP(A30,'2017'!$C$32:$T$44,5,FALSE),0)+IFERROR(VLOOKUP(A30,'2016'!$C$29:$T$43,5,FALSE),0)+IFERROR(VLOOKUP(A30,'2015'!$C$27:$T$37,5,FALSE),0)+IFERROR(VLOOKUP(A30,'2014'!$C$19:$T$29,5,FALSE),0)+IFERROR(VLOOKUP(A30,'2013'!$C$23:$T$34,5,FALSE),0)+IFERROR(VLOOKUP(A30,'2012'!$C$22:$T$32,5,FALSE),0)+IFERROR(VLOOKUP(A30,'2011'!$C$20:$T$29,5,FALSE),0)+IFERROR(VLOOKUP(A30,'2010'!$C$23:$T$34,5,FALSE),0)+IFERROR(VLOOKUP(A30,'2009'!$C$27:$T$38,5,FALSE),0)</f>
        <v>0</v>
      </c>
      <c r="F30" s="59">
        <f>+IFERROR(VLOOKUP(A30,'2017'!$C$32:$T$44,6,FALSE),0)+IFERROR(VLOOKUP(A30,'2016'!$C$29:$T$43,6,FALSE),0)+IFERROR(VLOOKUP(A30,'2015'!$C$27:$T$37,6,FALSE),0)+IFERROR(VLOOKUP(A30,'2014'!$C$19:$T$29,6,FALSE),0)+IFERROR(VLOOKUP(A30,'2013'!$C$23:$T$34,6,FALSE),0)+IFERROR(VLOOKUP(A30,'2012'!$C$22:$T$32,6,FALSE),0)+IFERROR(VLOOKUP(A30,'2011'!$C$20:$T$29,6,FALSE),0)+IFERROR(VLOOKUP(A30,'2010'!$C$23:$T$34,6,FALSE),0)+IFERROR(VLOOKUP(A30,'2009'!$C$27:$T$38,6,FALSE),0)</f>
        <v>4.6666666666666661</v>
      </c>
      <c r="G30" s="59">
        <f>+IFERROR(VLOOKUP(A30,'2017'!$C$32:$T$44,7,FALSE),0)+IFERROR(VLOOKUP(A30,'2016'!$C$29:$T$43,7,FALSE),0)+IFERROR(VLOOKUP(A30,'2015'!$C$27:$T$37,7,FALSE),0)+IFERROR(VLOOKUP(A30,'2014'!$C$19:$T$29,7,FALSE),0)+IFERROR(VLOOKUP(A30,'2013'!$C$23:$T$34,7,FALSE),0)+IFERROR(VLOOKUP(A30,'2012'!$C$22:$T$32,7,FALSE),0)+IFERROR(VLOOKUP(A30,'2011'!$C$20:$T$29,7,FALSE),0)+IFERROR(VLOOKUP(A30,'2010'!$C$23:$T$34,7,FALSE),0)+IFERROR(VLOOKUP(A30,'2009'!$C$27:$T$38,7,FALSE),0)</f>
        <v>0</v>
      </c>
      <c r="H30" s="59">
        <f>+IFERROR(VLOOKUP(A30,'2017'!$C$32:$T$44,8,FALSE),0)+IFERROR(VLOOKUP(A30,'2016'!$C$29:$T$43,8,FALSE),0)+IFERROR(VLOOKUP(A30,'2015'!$C$27:$T$37,8,FALSE),0)+IFERROR(VLOOKUP(A30,'2014'!$C$19:$T$29,8,FALSE),0)+IFERROR(VLOOKUP(A30,'2013'!$C$23:$T$34,8,FALSE),0)+IFERROR(VLOOKUP(A30,'2012'!$C$22:$T$32,8,FALSE),0)+IFERROR(VLOOKUP(A30,'2011'!$C$20:$T$29,8,FALSE),0)+IFERROR(VLOOKUP(A30,'2010'!$C$23:$T$34,8,FALSE),0)+IFERROR(VLOOKUP(A30,'2009'!$C$27:$T$38,8,FALSE),0)</f>
        <v>5</v>
      </c>
      <c r="I30" s="59">
        <f>+IFERROR(VLOOKUP(A30,'2017'!$C$32:$T$44,9,FALSE),0)+IFERROR(VLOOKUP(A30,'2016'!$C$29:$T$43,9,FALSE),0)+IFERROR(VLOOKUP(A30,'2015'!$C$27:$T$37,9,FALSE),0)+IFERROR(VLOOKUP(A30,'2014'!$C$19:$T$29,9,FALSE),0)+IFERROR(VLOOKUP(A30,'2013'!$C$23:$T$34,9,FALSE),0)+IFERROR(VLOOKUP(A30,'2012'!$C$22:$T$32,9,FALSE),0)+IFERROR(VLOOKUP(A30,'2011'!$C$20:$T$29,9,FALSE),0)+IFERROR(VLOOKUP(A30,'2010'!$C$23:$T$34,9,FALSE),0)+IFERROR(VLOOKUP(A30,'2009'!$C$27:$T$38,9,FALSE),0)</f>
        <v>11</v>
      </c>
      <c r="J30" s="59">
        <f>+IFERROR(VLOOKUP(A30,'2017'!$C$32:$T$44,10,FALSE),0)+IFERROR(VLOOKUP(A30,'2016'!$C$29:$T$43,10,FALSE),0)+IFERROR(VLOOKUP(A30,'2015'!$C$27:$T$37,10,FALSE),0)+IFERROR(VLOOKUP(A30,'2014'!$C$19:$T$29,10,FALSE),0)+IFERROR(VLOOKUP(A30,'2013'!$C$23:$T$34,10,FALSE),0)+IFERROR(VLOOKUP(A30,'2012'!$C$22:$T$32,10,FALSE),0)+IFERROR(VLOOKUP(A30,'2011'!$C$20:$T$29,10,FALSE),0)+IFERROR(VLOOKUP(A30,'2010'!$C$23:$T$34,10,FALSE),0)+IFERROR(VLOOKUP(A30,'2009'!$C$27:$T$38,10,FALSE),0)</f>
        <v>5</v>
      </c>
      <c r="K30" s="60">
        <f t="shared" si="1"/>
        <v>7.5000000000000018</v>
      </c>
      <c r="L30" s="59">
        <f>+IFERROR(VLOOKUP(A30,'2017'!$C$32:$T$44,12,FALSE),0)+IFERROR(VLOOKUP(A30,'2016'!$C$29:$T$43,12,FALSE),0)+IFERROR(VLOOKUP(A30,'2015'!$C$27:$T$37,12,FALSE),0)+IFERROR(VLOOKUP(A30,'2014'!$C$19:$T$29,12,FALSE),0)+IFERROR(VLOOKUP(A30,'2013'!$C$23:$T$34,12,FALSE),0)+IFERROR(VLOOKUP(A30,'2012'!$C$22:$T$32,12,FALSE),0)+IFERROR(VLOOKUP(A30,'2011'!$C$20:$T$29,12,FALSE),0)+IFERROR(VLOOKUP(A30,'2010'!$C$23:$T$34,12,FALSE),0)+IFERROR(VLOOKUP(A30,'2009'!$C$27:$T$38,12,FALSE),0)</f>
        <v>5</v>
      </c>
      <c r="M30" s="59">
        <f>+IFERROR(VLOOKUP(A30,'2017'!$C$32:$T$44,13,FALSE),0)+IFERROR(VLOOKUP(A30,'2016'!$C$29:$T$43,13,FALSE),0)+IFERROR(VLOOKUP(A30,'2015'!$C$27:$T$37,13,FALSE),0)+IFERROR(VLOOKUP(A30,'2014'!$C$19:$T$29,13,FALSE),0)+IFERROR(VLOOKUP(A30,'2013'!$C$23:$T$34,13,FALSE),0)+IFERROR(VLOOKUP(A30,'2012'!$C$22:$T$32,13,FALSE),0)+IFERROR(VLOOKUP(A30,'2011'!$C$20:$T$29,13,FALSE),0)+IFERROR(VLOOKUP(A30,'2010'!$C$23:$T$34,13,FALSE),0)+IFERROR(VLOOKUP(A30,'2009'!$C$27:$T$38,13,FALSE),0)</f>
        <v>2</v>
      </c>
      <c r="N30" s="59">
        <f>+IFERROR(VLOOKUP(A30,'2017'!$C$32:$T$44,14,FALSE),0)+IFERROR(VLOOKUP(A30,'2016'!$C$29:$T$43,14,FALSE),0)+IFERROR(VLOOKUP(A30,'2015'!$C$27:$T$37,14,FALSE),0)+IFERROR(VLOOKUP(A30,'2014'!$C$19:$T$29,14,FALSE),0)+IFERROR(VLOOKUP(A30,'2013'!$C$23:$T$34,14,FALSE),0)+IFERROR(VLOOKUP(A30,'2012'!$C$22:$T$32,14,FALSE),0)+IFERROR(VLOOKUP(A30,'2011'!$C$20:$T$29,14,FALSE),0)+IFERROR(VLOOKUP(A30,'2010'!$C$23:$T$34,14,FALSE),0)+IFERROR(VLOOKUP(A30,'2009'!$C$27:$T$38,14,FALSE),0)</f>
        <v>4</v>
      </c>
      <c r="O30" s="59">
        <f>+IFERROR(VLOOKUP(A30,'2017'!$C$32:$T$44,15,FALSE),0)+IFERROR(VLOOKUP(A30,'2016'!$C$29:$T$43,15,FALSE),0)+IFERROR(VLOOKUP(A30,'2015'!$C$27:$T$37,15,FALSE),0)+IFERROR(VLOOKUP(A30,'2014'!$C$19:$T$29,15,FALSE),0)+IFERROR(VLOOKUP(A30,'2013'!$C$23:$T$34,15,FALSE),0)+IFERROR(VLOOKUP(A30,'2012'!$C$22:$T$32,15,FALSE),0)+IFERROR(VLOOKUP(A30,'2011'!$C$20:$T$29,15,FALSE),0)+IFERROR(VLOOKUP(A30,'2010'!$C$23:$T$34,15,FALSE),0)+IFERROR(VLOOKUP(A30,'2009'!$C$27:$T$38,15,FALSE),0)</f>
        <v>36</v>
      </c>
      <c r="P30" s="41">
        <f t="shared" si="0"/>
        <v>0.1388888888888889</v>
      </c>
    </row>
    <row r="31" spans="1:16" x14ac:dyDescent="0.25">
      <c r="A31" s="11" t="s">
        <v>306</v>
      </c>
      <c r="B31" s="59">
        <f>+IFERROR(VLOOKUP(A31,'2017'!$C$32:$T$44,2,FALSE),0)+IFERROR(VLOOKUP(A31,'2016'!$C$29:$T$43,2,FALSE),0)+IFERROR(VLOOKUP(A31,'2015'!$C$27:$T$37,2,FALSE),0)+IFERROR(VLOOKUP(A31,'2014'!$C$19:$T$29,2,FALSE),0)+IFERROR(VLOOKUP(A31,'2013'!$C$23:$T$34,2,FALSE),0)+IFERROR(VLOOKUP(A31,'2012'!$C$22:$T$32,2,FALSE),0)+IFERROR(VLOOKUP(A31,'2011'!$C$20:$T$29,2,FALSE),0)+IFERROR(VLOOKUP(A31,'2010'!$C$23:$T$34,2,FALSE),0)+IFERROR(VLOOKUP(A31,'2009'!$C$27:$T$38,2,FALSE),0)</f>
        <v>1</v>
      </c>
      <c r="C31" s="59">
        <f>+IFERROR(VLOOKUP(A31,'2017'!$C$32:$T$44,3,FALSE),0)+IFERROR(VLOOKUP(A31,'2016'!$C$29:$T$43,3,FALSE),0)+IFERROR(VLOOKUP(A31,'2015'!$C$27:$T$37,3,FALSE),0)+IFERROR(VLOOKUP(A31,'2014'!$C$19:$T$29,3,FALSE),0)+IFERROR(VLOOKUP(A31,'2013'!$C$23:$T$34,3,FALSE),0)+IFERROR(VLOOKUP(A31,'2012'!$C$22:$T$32,3,FALSE),0)+IFERROR(VLOOKUP(A31,'2011'!$C$20:$T$29,3,FALSE),0)+IFERROR(VLOOKUP(A31,'2010'!$C$23:$T$34,3,FALSE),0)+IFERROR(VLOOKUP(A31,'2009'!$C$27:$T$38,3,FALSE),0)</f>
        <v>4</v>
      </c>
      <c r="D31" s="59">
        <f>+IFERROR(VLOOKUP(A31,'2017'!$C$32:$T$44,4,FALSE),0)+IFERROR(VLOOKUP(A31,'2016'!$C$29:$T$43,4,FALSE),0)+IFERROR(VLOOKUP(A31,'2015'!$C$27:$T$37,4,FALSE),0)+IFERROR(VLOOKUP(A31,'2014'!$C$19:$T$29,4,FALSE),0)+IFERROR(VLOOKUP(A31,'2013'!$C$23:$T$34,4,FALSE),0)+IFERROR(VLOOKUP(A31,'2012'!$C$22:$T$32,4,FALSE),0)+IFERROR(VLOOKUP(A31,'2011'!$C$20:$T$29,4,FALSE),0)+IFERROR(VLOOKUP(A31,'2010'!$C$23:$T$34,4,FALSE),0)+IFERROR(VLOOKUP(A31,'2009'!$C$27:$T$38,4,FALSE),0)</f>
        <v>1</v>
      </c>
      <c r="E31" s="59">
        <f>+IFERROR(VLOOKUP(A31,'2017'!$C$32:$T$44,5,FALSE),0)+IFERROR(VLOOKUP(A31,'2016'!$C$29:$T$43,5,FALSE),0)+IFERROR(VLOOKUP(A31,'2015'!$C$27:$T$37,5,FALSE),0)+IFERROR(VLOOKUP(A31,'2014'!$C$19:$T$29,5,FALSE),0)+IFERROR(VLOOKUP(A31,'2013'!$C$23:$T$34,5,FALSE),0)+IFERROR(VLOOKUP(A31,'2012'!$C$22:$T$32,5,FALSE),0)+IFERROR(VLOOKUP(A31,'2011'!$C$20:$T$29,5,FALSE),0)+IFERROR(VLOOKUP(A31,'2010'!$C$23:$T$34,5,FALSE),0)+IFERROR(VLOOKUP(A31,'2009'!$C$27:$T$38,5,FALSE),0)</f>
        <v>0</v>
      </c>
      <c r="F31" s="59">
        <f>+IFERROR(VLOOKUP(A31,'2017'!$C$32:$T$44,6,FALSE),0)+IFERROR(VLOOKUP(A31,'2016'!$C$29:$T$43,6,FALSE),0)+IFERROR(VLOOKUP(A31,'2015'!$C$27:$T$37,6,FALSE),0)+IFERROR(VLOOKUP(A31,'2014'!$C$19:$T$29,6,FALSE),0)+IFERROR(VLOOKUP(A31,'2013'!$C$23:$T$34,6,FALSE),0)+IFERROR(VLOOKUP(A31,'2012'!$C$22:$T$32,6,FALSE),0)+IFERROR(VLOOKUP(A31,'2011'!$C$20:$T$29,6,FALSE),0)+IFERROR(VLOOKUP(A31,'2010'!$C$23:$T$34,6,FALSE),0)+IFERROR(VLOOKUP(A31,'2009'!$C$27:$T$38,6,FALSE),0)</f>
        <v>5.67</v>
      </c>
      <c r="G31" s="59">
        <f>+IFERROR(VLOOKUP(A31,'2017'!$C$32:$T$44,7,FALSE),0)+IFERROR(VLOOKUP(A31,'2016'!$C$29:$T$43,7,FALSE),0)+IFERROR(VLOOKUP(A31,'2015'!$C$27:$T$37,7,FALSE),0)+IFERROR(VLOOKUP(A31,'2014'!$C$19:$T$29,7,FALSE),0)+IFERROR(VLOOKUP(A31,'2013'!$C$23:$T$34,7,FALSE),0)+IFERROR(VLOOKUP(A31,'2012'!$C$22:$T$32,7,FALSE),0)+IFERROR(VLOOKUP(A31,'2011'!$C$20:$T$29,7,FALSE),0)+IFERROR(VLOOKUP(A31,'2010'!$C$23:$T$34,7,FALSE),0)+IFERROR(VLOOKUP(A31,'2009'!$C$27:$T$38,7,FALSE),0)</f>
        <v>0</v>
      </c>
      <c r="H31" s="59">
        <f>+IFERROR(VLOOKUP(A31,'2017'!$C$32:$T$44,8,FALSE),0)+IFERROR(VLOOKUP(A31,'2016'!$C$29:$T$43,8,FALSE),0)+IFERROR(VLOOKUP(A31,'2015'!$C$27:$T$37,8,FALSE),0)+IFERROR(VLOOKUP(A31,'2014'!$C$19:$T$29,8,FALSE),0)+IFERROR(VLOOKUP(A31,'2013'!$C$23:$T$34,8,FALSE),0)+IFERROR(VLOOKUP(A31,'2012'!$C$22:$T$32,8,FALSE),0)+IFERROR(VLOOKUP(A31,'2011'!$C$20:$T$29,8,FALSE),0)+IFERROR(VLOOKUP(A31,'2010'!$C$23:$T$34,8,FALSE),0)+IFERROR(VLOOKUP(A31,'2009'!$C$27:$T$38,8,FALSE),0)</f>
        <v>4</v>
      </c>
      <c r="I31" s="59">
        <f>+IFERROR(VLOOKUP(A31,'2017'!$C$32:$T$44,9,FALSE),0)+IFERROR(VLOOKUP(A31,'2016'!$C$29:$T$43,9,FALSE),0)+IFERROR(VLOOKUP(A31,'2015'!$C$27:$T$37,9,FALSE),0)+IFERROR(VLOOKUP(A31,'2014'!$C$19:$T$29,9,FALSE),0)+IFERROR(VLOOKUP(A31,'2013'!$C$23:$T$34,9,FALSE),0)+IFERROR(VLOOKUP(A31,'2012'!$C$22:$T$32,9,FALSE),0)+IFERROR(VLOOKUP(A31,'2011'!$C$20:$T$29,9,FALSE),0)+IFERROR(VLOOKUP(A31,'2010'!$C$23:$T$34,9,FALSE),0)+IFERROR(VLOOKUP(A31,'2009'!$C$27:$T$38,9,FALSE),0)</f>
        <v>4</v>
      </c>
      <c r="J31" s="59">
        <f>+IFERROR(VLOOKUP(A31,'2017'!$C$32:$T$44,10,FALSE),0)+IFERROR(VLOOKUP(A31,'2016'!$C$29:$T$43,10,FALSE),0)+IFERROR(VLOOKUP(A31,'2015'!$C$27:$T$37,10,FALSE),0)+IFERROR(VLOOKUP(A31,'2014'!$C$19:$T$29,10,FALSE),0)+IFERROR(VLOOKUP(A31,'2013'!$C$23:$T$34,10,FALSE),0)+IFERROR(VLOOKUP(A31,'2012'!$C$22:$T$32,10,FALSE),0)+IFERROR(VLOOKUP(A31,'2011'!$C$20:$T$29,10,FALSE),0)+IFERROR(VLOOKUP(A31,'2010'!$C$23:$T$34,10,FALSE),0)+IFERROR(VLOOKUP(A31,'2009'!$C$27:$T$38,10,FALSE),0)</f>
        <v>2</v>
      </c>
      <c r="K31" s="60">
        <f t="shared" si="1"/>
        <v>2.4691358024691357</v>
      </c>
      <c r="L31" s="59">
        <f>+IFERROR(VLOOKUP(A31,'2017'!$C$32:$T$44,12,FALSE),0)+IFERROR(VLOOKUP(A31,'2016'!$C$29:$T$43,12,FALSE),0)+IFERROR(VLOOKUP(A31,'2015'!$C$27:$T$37,12,FALSE),0)+IFERROR(VLOOKUP(A31,'2014'!$C$19:$T$29,12,FALSE),0)+IFERROR(VLOOKUP(A31,'2013'!$C$23:$T$34,12,FALSE),0)+IFERROR(VLOOKUP(A31,'2012'!$C$22:$T$32,12,FALSE),0)+IFERROR(VLOOKUP(A31,'2011'!$C$20:$T$29,12,FALSE),0)+IFERROR(VLOOKUP(A31,'2010'!$C$23:$T$34,12,FALSE),0)+IFERROR(VLOOKUP(A31,'2009'!$C$27:$T$38,12,FALSE),0)</f>
        <v>4</v>
      </c>
      <c r="M31" s="59">
        <f>+IFERROR(VLOOKUP(A31,'2017'!$C$32:$T$44,13,FALSE),0)+IFERROR(VLOOKUP(A31,'2016'!$C$29:$T$43,13,FALSE),0)+IFERROR(VLOOKUP(A31,'2015'!$C$27:$T$37,13,FALSE),0)+IFERROR(VLOOKUP(A31,'2014'!$C$19:$T$29,13,FALSE),0)+IFERROR(VLOOKUP(A31,'2013'!$C$23:$T$34,13,FALSE),0)+IFERROR(VLOOKUP(A31,'2012'!$C$22:$T$32,13,FALSE),0)+IFERROR(VLOOKUP(A31,'2011'!$C$20:$T$29,13,FALSE),0)+IFERROR(VLOOKUP(A31,'2010'!$C$23:$T$34,13,FALSE),0)+IFERROR(VLOOKUP(A31,'2009'!$C$27:$T$38,13,FALSE),0)</f>
        <v>2</v>
      </c>
      <c r="N31" s="59">
        <f>+IFERROR(VLOOKUP(A31,'2017'!$C$32:$T$44,14,FALSE),0)+IFERROR(VLOOKUP(A31,'2016'!$C$29:$T$43,14,FALSE),0)+IFERROR(VLOOKUP(A31,'2015'!$C$27:$T$37,14,FALSE),0)+IFERROR(VLOOKUP(A31,'2014'!$C$19:$T$29,14,FALSE),0)+IFERROR(VLOOKUP(A31,'2013'!$C$23:$T$34,14,FALSE),0)+IFERROR(VLOOKUP(A31,'2012'!$C$22:$T$32,14,FALSE),0)+IFERROR(VLOOKUP(A31,'2011'!$C$20:$T$29,14,FALSE),0)+IFERROR(VLOOKUP(A31,'2010'!$C$23:$T$34,14,FALSE),0)+IFERROR(VLOOKUP(A31,'2009'!$C$27:$T$38,14,FALSE),0)</f>
        <v>7</v>
      </c>
      <c r="O31" s="59">
        <f>+IFERROR(VLOOKUP(A31,'2017'!$C$32:$T$44,15,FALSE),0)+IFERROR(VLOOKUP(A31,'2016'!$C$29:$T$43,15,FALSE),0)+IFERROR(VLOOKUP(A31,'2015'!$C$27:$T$37,15,FALSE),0)+IFERROR(VLOOKUP(A31,'2014'!$C$19:$T$29,15,FALSE),0)+IFERROR(VLOOKUP(A31,'2013'!$C$23:$T$34,15,FALSE),0)+IFERROR(VLOOKUP(A31,'2012'!$C$22:$T$32,15,FALSE),0)+IFERROR(VLOOKUP(A31,'2011'!$C$20:$T$29,15,FALSE),0)+IFERROR(VLOOKUP(A31,'2010'!$C$23:$T$34,15,FALSE),0)+IFERROR(VLOOKUP(A31,'2009'!$C$27:$T$38,15,FALSE),0)</f>
        <v>22</v>
      </c>
      <c r="P31" s="41">
        <f t="shared" si="0"/>
        <v>0.18181818181818182</v>
      </c>
    </row>
    <row r="32" spans="1:16" x14ac:dyDescent="0.25">
      <c r="A32" s="11" t="s">
        <v>291</v>
      </c>
      <c r="B32" s="59">
        <f>+IFERROR(VLOOKUP(A32,'2017'!$C$32:$T$44,2,FALSE),0)+IFERROR(VLOOKUP(A32,'2016'!$C$29:$T$43,2,FALSE),0)+IFERROR(VLOOKUP(A32,'2015'!$C$27:$T$37,2,FALSE),0)+IFERROR(VLOOKUP(A32,'2014'!$C$19:$T$29,2,FALSE),0)+IFERROR(VLOOKUP(A32,'2013'!$C$23:$T$34,2,FALSE),0)+IFERROR(VLOOKUP(A32,'2012'!$C$22:$T$32,2,FALSE),0)+IFERROR(VLOOKUP(A32,'2011'!$C$20:$T$29,2,FALSE),0)+IFERROR(VLOOKUP(A32,'2010'!$C$23:$T$34,2,FALSE),0)+IFERROR(VLOOKUP(A32,'2009'!$C$27:$T$38,2,FALSE),0)</f>
        <v>1</v>
      </c>
      <c r="C32" s="59">
        <f>+IFERROR(VLOOKUP(A32,'2017'!$C$32:$T$44,3,FALSE),0)+IFERROR(VLOOKUP(A32,'2016'!$C$29:$T$43,3,FALSE),0)+IFERROR(VLOOKUP(A32,'2015'!$C$27:$T$37,3,FALSE),0)+IFERROR(VLOOKUP(A32,'2014'!$C$19:$T$29,3,FALSE),0)+IFERROR(VLOOKUP(A32,'2013'!$C$23:$T$34,3,FALSE),0)+IFERROR(VLOOKUP(A32,'2012'!$C$22:$T$32,3,FALSE),0)+IFERROR(VLOOKUP(A32,'2011'!$C$20:$T$29,3,FALSE),0)+IFERROR(VLOOKUP(A32,'2010'!$C$23:$T$34,3,FALSE),0)+IFERROR(VLOOKUP(A32,'2009'!$C$27:$T$38,3,FALSE),0)</f>
        <v>1</v>
      </c>
      <c r="D32" s="59">
        <f>+IFERROR(VLOOKUP(A32,'2017'!$C$32:$T$44,4,FALSE),0)+IFERROR(VLOOKUP(A32,'2016'!$C$29:$T$43,4,FALSE),0)+IFERROR(VLOOKUP(A32,'2015'!$C$27:$T$37,4,FALSE),0)+IFERROR(VLOOKUP(A32,'2014'!$C$19:$T$29,4,FALSE),0)+IFERROR(VLOOKUP(A32,'2013'!$C$23:$T$34,4,FALSE),0)+IFERROR(VLOOKUP(A32,'2012'!$C$22:$T$32,4,FALSE),0)+IFERROR(VLOOKUP(A32,'2011'!$C$20:$T$29,4,FALSE),0)+IFERROR(VLOOKUP(A32,'2010'!$C$23:$T$34,4,FALSE),0)+IFERROR(VLOOKUP(A32,'2009'!$C$27:$T$38,4,FALSE),0)</f>
        <v>0</v>
      </c>
      <c r="E32" s="59">
        <f>+IFERROR(VLOOKUP(A32,'2017'!$C$32:$T$44,5,FALSE),0)+IFERROR(VLOOKUP(A32,'2016'!$C$29:$T$43,5,FALSE),0)+IFERROR(VLOOKUP(A32,'2015'!$C$27:$T$37,5,FALSE),0)+IFERROR(VLOOKUP(A32,'2014'!$C$19:$T$29,5,FALSE),0)+IFERROR(VLOOKUP(A32,'2013'!$C$23:$T$34,5,FALSE),0)+IFERROR(VLOOKUP(A32,'2012'!$C$22:$T$32,5,FALSE),0)+IFERROR(VLOOKUP(A32,'2011'!$C$20:$T$29,5,FALSE),0)+IFERROR(VLOOKUP(A32,'2010'!$C$23:$T$34,5,FALSE),0)+IFERROR(VLOOKUP(A32,'2009'!$C$27:$T$38,5,FALSE),0)</f>
        <v>0</v>
      </c>
      <c r="F32" s="59">
        <f>+IFERROR(VLOOKUP(A32,'2017'!$C$32:$T$44,6,FALSE),0)+IFERROR(VLOOKUP(A32,'2016'!$C$29:$T$43,6,FALSE),0)+IFERROR(VLOOKUP(A32,'2015'!$C$27:$T$37,6,FALSE),0)+IFERROR(VLOOKUP(A32,'2014'!$C$19:$T$29,6,FALSE),0)+IFERROR(VLOOKUP(A32,'2013'!$C$23:$T$34,6,FALSE),0)+IFERROR(VLOOKUP(A32,'2012'!$C$22:$T$32,6,FALSE),0)+IFERROR(VLOOKUP(A32,'2011'!$C$20:$T$29,6,FALSE),0)+IFERROR(VLOOKUP(A32,'2010'!$C$23:$T$34,6,FALSE),0)+IFERROR(VLOOKUP(A32,'2009'!$C$27:$T$38,6,FALSE),0)</f>
        <v>2.33</v>
      </c>
      <c r="G32" s="59">
        <f>+IFERROR(VLOOKUP(A32,'2017'!$C$32:$T$44,7,FALSE),0)+IFERROR(VLOOKUP(A32,'2016'!$C$29:$T$43,7,FALSE),0)+IFERROR(VLOOKUP(A32,'2015'!$C$27:$T$37,7,FALSE),0)+IFERROR(VLOOKUP(A32,'2014'!$C$19:$T$29,7,FALSE),0)+IFERROR(VLOOKUP(A32,'2013'!$C$23:$T$34,7,FALSE),0)+IFERROR(VLOOKUP(A32,'2012'!$C$22:$T$32,7,FALSE),0)+IFERROR(VLOOKUP(A32,'2011'!$C$20:$T$29,7,FALSE),0)+IFERROR(VLOOKUP(A32,'2010'!$C$23:$T$34,7,FALSE),0)+IFERROR(VLOOKUP(A32,'2009'!$C$27:$T$38,7,FALSE),0)</f>
        <v>0</v>
      </c>
      <c r="H32" s="59">
        <f>+IFERROR(VLOOKUP(A32,'2017'!$C$32:$T$44,8,FALSE),0)+IFERROR(VLOOKUP(A32,'2016'!$C$29:$T$43,8,FALSE),0)+IFERROR(VLOOKUP(A32,'2015'!$C$27:$T$37,8,FALSE),0)+IFERROR(VLOOKUP(A32,'2014'!$C$19:$T$29,8,FALSE),0)+IFERROR(VLOOKUP(A32,'2013'!$C$23:$T$34,8,FALSE),0)+IFERROR(VLOOKUP(A32,'2012'!$C$22:$T$32,8,FALSE),0)+IFERROR(VLOOKUP(A32,'2011'!$C$20:$T$29,8,FALSE),0)+IFERROR(VLOOKUP(A32,'2010'!$C$23:$T$34,8,FALSE),0)+IFERROR(VLOOKUP(A32,'2009'!$C$27:$T$38,8,FALSE),0)</f>
        <v>4</v>
      </c>
      <c r="I32" s="59">
        <f>+IFERROR(VLOOKUP(A32,'2017'!$C$32:$T$44,9,FALSE),0)+IFERROR(VLOOKUP(A32,'2016'!$C$29:$T$43,9,FALSE),0)+IFERROR(VLOOKUP(A32,'2015'!$C$27:$T$37,9,FALSE),0)+IFERROR(VLOOKUP(A32,'2014'!$C$19:$T$29,9,FALSE),0)+IFERROR(VLOOKUP(A32,'2013'!$C$23:$T$34,9,FALSE),0)+IFERROR(VLOOKUP(A32,'2012'!$C$22:$T$32,9,FALSE),0)+IFERROR(VLOOKUP(A32,'2011'!$C$20:$T$29,9,FALSE),0)+IFERROR(VLOOKUP(A32,'2010'!$C$23:$T$34,9,FALSE),0)+IFERROR(VLOOKUP(A32,'2009'!$C$27:$T$38,9,FALSE),0)</f>
        <v>4</v>
      </c>
      <c r="J32" s="59">
        <f>+IFERROR(VLOOKUP(A32,'2017'!$C$32:$T$44,10,FALSE),0)+IFERROR(VLOOKUP(A32,'2016'!$C$29:$T$43,10,FALSE),0)+IFERROR(VLOOKUP(A32,'2015'!$C$27:$T$37,10,FALSE),0)+IFERROR(VLOOKUP(A32,'2014'!$C$19:$T$29,10,FALSE),0)+IFERROR(VLOOKUP(A32,'2013'!$C$23:$T$34,10,FALSE),0)+IFERROR(VLOOKUP(A32,'2012'!$C$22:$T$32,10,FALSE),0)+IFERROR(VLOOKUP(A32,'2011'!$C$20:$T$29,10,FALSE),0)+IFERROR(VLOOKUP(A32,'2010'!$C$23:$T$34,10,FALSE),0)+IFERROR(VLOOKUP(A32,'2009'!$C$27:$T$38,10,FALSE),0)</f>
        <v>1</v>
      </c>
      <c r="K32" s="60">
        <f t="shared" si="1"/>
        <v>3.0042918454935625</v>
      </c>
      <c r="L32" s="59">
        <f>+IFERROR(VLOOKUP(A32,'2017'!$C$32:$T$44,12,FALSE),0)+IFERROR(VLOOKUP(A32,'2016'!$C$29:$T$43,12,FALSE),0)+IFERROR(VLOOKUP(A32,'2015'!$C$27:$T$37,12,FALSE),0)+IFERROR(VLOOKUP(A32,'2014'!$C$19:$T$29,12,FALSE),0)+IFERROR(VLOOKUP(A32,'2013'!$C$23:$T$34,12,FALSE),0)+IFERROR(VLOOKUP(A32,'2012'!$C$22:$T$32,12,FALSE),0)+IFERROR(VLOOKUP(A32,'2011'!$C$20:$T$29,12,FALSE),0)+IFERROR(VLOOKUP(A32,'2010'!$C$23:$T$34,12,FALSE),0)+IFERROR(VLOOKUP(A32,'2009'!$C$27:$T$38,12,FALSE),0)</f>
        <v>3</v>
      </c>
      <c r="M32" s="59">
        <f>+IFERROR(VLOOKUP(A32,'2017'!$C$32:$T$44,13,FALSE),0)+IFERROR(VLOOKUP(A32,'2016'!$C$29:$T$43,13,FALSE),0)+IFERROR(VLOOKUP(A32,'2015'!$C$27:$T$37,13,FALSE),0)+IFERROR(VLOOKUP(A32,'2014'!$C$19:$T$29,13,FALSE),0)+IFERROR(VLOOKUP(A32,'2013'!$C$23:$T$34,13,FALSE),0)+IFERROR(VLOOKUP(A32,'2012'!$C$22:$T$32,13,FALSE),0)+IFERROR(VLOOKUP(A32,'2011'!$C$20:$T$29,13,FALSE),0)+IFERROR(VLOOKUP(A32,'2010'!$C$23:$T$34,13,FALSE),0)+IFERROR(VLOOKUP(A32,'2009'!$C$27:$T$38,13,FALSE),0)</f>
        <v>0</v>
      </c>
      <c r="N32" s="59">
        <f>+IFERROR(VLOOKUP(A32,'2017'!$C$32:$T$44,14,FALSE),0)+IFERROR(VLOOKUP(A32,'2016'!$C$29:$T$43,14,FALSE),0)+IFERROR(VLOOKUP(A32,'2015'!$C$27:$T$37,14,FALSE),0)+IFERROR(VLOOKUP(A32,'2014'!$C$19:$T$29,14,FALSE),0)+IFERROR(VLOOKUP(A32,'2013'!$C$23:$T$34,14,FALSE),0)+IFERROR(VLOOKUP(A32,'2012'!$C$22:$T$32,14,FALSE),0)+IFERROR(VLOOKUP(A32,'2011'!$C$20:$T$29,14,FALSE),0)+IFERROR(VLOOKUP(A32,'2010'!$C$23:$T$34,14,FALSE),0)+IFERROR(VLOOKUP(A32,'2009'!$C$27:$T$38,14,FALSE),0)</f>
        <v>1</v>
      </c>
      <c r="O32" s="59">
        <f>+IFERROR(VLOOKUP(A32,'2017'!$C$32:$T$44,15,FALSE),0)+IFERROR(VLOOKUP(A32,'2016'!$C$29:$T$43,15,FALSE),0)+IFERROR(VLOOKUP(A32,'2015'!$C$27:$T$37,15,FALSE),0)+IFERROR(VLOOKUP(A32,'2014'!$C$19:$T$29,15,FALSE),0)+IFERROR(VLOOKUP(A32,'2013'!$C$23:$T$34,15,FALSE),0)+IFERROR(VLOOKUP(A32,'2012'!$C$22:$T$32,15,FALSE),0)+IFERROR(VLOOKUP(A32,'2011'!$C$20:$T$29,15,FALSE),0)+IFERROR(VLOOKUP(A32,'2010'!$C$23:$T$34,15,FALSE),0)+IFERROR(VLOOKUP(A32,'2009'!$C$27:$T$38,15,FALSE),0)</f>
        <v>14</v>
      </c>
      <c r="P32" s="41">
        <f t="shared" si="0"/>
        <v>0.2857142857142857</v>
      </c>
    </row>
    <row r="33" spans="1:16" x14ac:dyDescent="0.25">
      <c r="A33" s="11" t="s">
        <v>257</v>
      </c>
      <c r="B33" s="59">
        <f>+IFERROR(VLOOKUP(A33,'2017'!$C$32:$T$44,2,FALSE),0)+IFERROR(VLOOKUP(A33,'2016'!$C$29:$T$43,2,FALSE),0)+IFERROR(VLOOKUP(A33,'2015'!$C$27:$T$37,2,FALSE),0)+IFERROR(VLOOKUP(A33,'2014'!$C$19:$T$29,2,FALSE),0)+IFERROR(VLOOKUP(A33,'2013'!$C$23:$T$34,2,FALSE),0)+IFERROR(VLOOKUP(A33,'2012'!$C$22:$T$32,2,FALSE),0)+IFERROR(VLOOKUP(A33,'2011'!$C$20:$T$29,2,FALSE),0)+IFERROR(VLOOKUP(A33,'2010'!$C$23:$T$34,2,FALSE),0)+IFERROR(VLOOKUP(A33,'2009'!$C$27:$T$38,2,FALSE),0)</f>
        <v>18</v>
      </c>
      <c r="C33" s="59">
        <f>+IFERROR(VLOOKUP(A33,'2017'!$C$32:$T$44,3,FALSE),0)+IFERROR(VLOOKUP(A33,'2016'!$C$29:$T$43,3,FALSE),0)+IFERROR(VLOOKUP(A33,'2015'!$C$27:$T$37,3,FALSE),0)+IFERROR(VLOOKUP(A33,'2014'!$C$19:$T$29,3,FALSE),0)+IFERROR(VLOOKUP(A33,'2013'!$C$23:$T$34,3,FALSE),0)+IFERROR(VLOOKUP(A33,'2012'!$C$22:$T$32,3,FALSE),0)+IFERROR(VLOOKUP(A33,'2011'!$C$20:$T$29,3,FALSE),0)+IFERROR(VLOOKUP(A33,'2010'!$C$23:$T$34,3,FALSE),0)+IFERROR(VLOOKUP(A33,'2009'!$C$27:$T$38,3,FALSE),0)</f>
        <v>3</v>
      </c>
      <c r="D33" s="59">
        <f>+IFERROR(VLOOKUP(A33,'2017'!$C$32:$T$44,4,FALSE),0)+IFERROR(VLOOKUP(A33,'2016'!$C$29:$T$43,4,FALSE),0)+IFERROR(VLOOKUP(A33,'2015'!$C$27:$T$37,4,FALSE),0)+IFERROR(VLOOKUP(A33,'2014'!$C$19:$T$29,4,FALSE),0)+IFERROR(VLOOKUP(A33,'2013'!$C$23:$T$34,4,FALSE),0)+IFERROR(VLOOKUP(A33,'2012'!$C$22:$T$32,4,FALSE),0)+IFERROR(VLOOKUP(A33,'2011'!$C$20:$T$29,4,FALSE),0)+IFERROR(VLOOKUP(A33,'2010'!$C$23:$T$34,4,FALSE),0)+IFERROR(VLOOKUP(A33,'2009'!$C$27:$T$38,4,FALSE),0)</f>
        <v>10</v>
      </c>
      <c r="E33" s="59">
        <f>+IFERROR(VLOOKUP(A33,'2017'!$C$32:$T$44,5,FALSE),0)+IFERROR(VLOOKUP(A33,'2016'!$C$29:$T$43,5,FALSE),0)+IFERROR(VLOOKUP(A33,'2015'!$C$27:$T$37,5,FALSE),0)+IFERROR(VLOOKUP(A33,'2014'!$C$19:$T$29,5,FALSE),0)+IFERROR(VLOOKUP(A33,'2013'!$C$23:$T$34,5,FALSE),0)+IFERROR(VLOOKUP(A33,'2012'!$C$22:$T$32,5,FALSE),0)+IFERROR(VLOOKUP(A33,'2011'!$C$20:$T$29,5,FALSE),0)+IFERROR(VLOOKUP(A33,'2010'!$C$23:$T$34,5,FALSE),0)+IFERROR(VLOOKUP(A33,'2009'!$C$27:$T$38,5,FALSE),0)</f>
        <v>5</v>
      </c>
      <c r="F33" s="59">
        <f>+IFERROR(VLOOKUP(A33,'2017'!$C$32:$T$44,6,FALSE),0)+IFERROR(VLOOKUP(A33,'2016'!$C$29:$T$43,6,FALSE),0)+IFERROR(VLOOKUP(A33,'2015'!$C$27:$T$37,6,FALSE),0)+IFERROR(VLOOKUP(A33,'2014'!$C$19:$T$29,6,FALSE),0)+IFERROR(VLOOKUP(A33,'2013'!$C$23:$T$34,6,FALSE),0)+IFERROR(VLOOKUP(A33,'2012'!$C$22:$T$32,6,FALSE),0)+IFERROR(VLOOKUP(A33,'2011'!$C$20:$T$29,6,FALSE),0)+IFERROR(VLOOKUP(A33,'2010'!$C$23:$T$34,6,FALSE),0)+IFERROR(VLOOKUP(A33,'2009'!$C$27:$T$38,6,FALSE),0)</f>
        <v>86.99666666666667</v>
      </c>
      <c r="G33" s="59">
        <f>+IFERROR(VLOOKUP(A33,'2017'!$C$32:$T$44,7,FALSE),0)+IFERROR(VLOOKUP(A33,'2016'!$C$29:$T$43,7,FALSE),0)+IFERROR(VLOOKUP(A33,'2015'!$C$27:$T$37,7,FALSE),0)+IFERROR(VLOOKUP(A33,'2014'!$C$19:$T$29,7,FALSE),0)+IFERROR(VLOOKUP(A33,'2013'!$C$23:$T$34,7,FALSE),0)+IFERROR(VLOOKUP(A33,'2012'!$C$22:$T$32,7,FALSE),0)+IFERROR(VLOOKUP(A33,'2011'!$C$20:$T$29,7,FALSE),0)+IFERROR(VLOOKUP(A33,'2010'!$C$23:$T$34,7,FALSE),0)+IFERROR(VLOOKUP(A33,'2009'!$C$27:$T$38,7,FALSE),0)</f>
        <v>0</v>
      </c>
      <c r="H33" s="59">
        <f>+IFERROR(VLOOKUP(A33,'2017'!$C$32:$T$44,8,FALSE),0)+IFERROR(VLOOKUP(A33,'2016'!$C$29:$T$43,8,FALSE),0)+IFERROR(VLOOKUP(A33,'2015'!$C$27:$T$37,8,FALSE),0)+IFERROR(VLOOKUP(A33,'2014'!$C$19:$T$29,8,FALSE),0)+IFERROR(VLOOKUP(A33,'2013'!$C$23:$T$34,8,FALSE),0)+IFERROR(VLOOKUP(A33,'2012'!$C$22:$T$32,8,FALSE),0)+IFERROR(VLOOKUP(A33,'2011'!$C$20:$T$29,8,FALSE),0)+IFERROR(VLOOKUP(A33,'2010'!$C$23:$T$34,8,FALSE),0)+IFERROR(VLOOKUP(A33,'2009'!$C$27:$T$38,8,FALSE),0)</f>
        <v>86</v>
      </c>
      <c r="I33" s="59">
        <f>+IFERROR(VLOOKUP(A33,'2017'!$C$32:$T$44,9,FALSE),0)+IFERROR(VLOOKUP(A33,'2016'!$C$29:$T$43,9,FALSE),0)+IFERROR(VLOOKUP(A33,'2015'!$C$27:$T$37,9,FALSE),0)+IFERROR(VLOOKUP(A33,'2014'!$C$19:$T$29,9,FALSE),0)+IFERROR(VLOOKUP(A33,'2013'!$C$23:$T$34,9,FALSE),0)+IFERROR(VLOOKUP(A33,'2012'!$C$22:$T$32,9,FALSE),0)+IFERROR(VLOOKUP(A33,'2011'!$C$20:$T$29,9,FALSE),0)+IFERROR(VLOOKUP(A33,'2010'!$C$23:$T$34,9,FALSE),0)+IFERROR(VLOOKUP(A33,'2009'!$C$27:$T$38,9,FALSE),0)</f>
        <v>62</v>
      </c>
      <c r="J33" s="59">
        <f>+IFERROR(VLOOKUP(A33,'2017'!$C$32:$T$44,10,FALSE),0)+IFERROR(VLOOKUP(A33,'2016'!$C$29:$T$43,10,FALSE),0)+IFERROR(VLOOKUP(A33,'2015'!$C$27:$T$37,10,FALSE),0)+IFERROR(VLOOKUP(A33,'2014'!$C$19:$T$29,10,FALSE),0)+IFERROR(VLOOKUP(A33,'2013'!$C$23:$T$34,10,FALSE),0)+IFERROR(VLOOKUP(A33,'2012'!$C$22:$T$32,10,FALSE),0)+IFERROR(VLOOKUP(A33,'2011'!$C$20:$T$29,10,FALSE),0)+IFERROR(VLOOKUP(A33,'2010'!$C$23:$T$34,10,FALSE),0)+IFERROR(VLOOKUP(A33,'2009'!$C$27:$T$38,10,FALSE),0)</f>
        <v>45</v>
      </c>
      <c r="K33" s="60">
        <f t="shared" si="1"/>
        <v>3.6208283842292803</v>
      </c>
      <c r="L33" s="59">
        <f>+IFERROR(VLOOKUP(A33,'2017'!$C$32:$T$44,12,FALSE),0)+IFERROR(VLOOKUP(A33,'2016'!$C$29:$T$43,12,FALSE),0)+IFERROR(VLOOKUP(A33,'2015'!$C$27:$T$37,12,FALSE),0)+IFERROR(VLOOKUP(A33,'2014'!$C$19:$T$29,12,FALSE),0)+IFERROR(VLOOKUP(A33,'2013'!$C$23:$T$34,12,FALSE),0)+IFERROR(VLOOKUP(A33,'2012'!$C$22:$T$32,12,FALSE),0)+IFERROR(VLOOKUP(A33,'2011'!$C$20:$T$29,12,FALSE),0)+IFERROR(VLOOKUP(A33,'2010'!$C$23:$T$34,12,FALSE),0)+IFERROR(VLOOKUP(A33,'2009'!$C$27:$T$38,12,FALSE),0)</f>
        <v>61</v>
      </c>
      <c r="M33" s="59">
        <f>+IFERROR(VLOOKUP(A33,'2017'!$C$32:$T$44,13,FALSE),0)+IFERROR(VLOOKUP(A33,'2016'!$C$29:$T$43,13,FALSE),0)+IFERROR(VLOOKUP(A33,'2015'!$C$27:$T$37,13,FALSE),0)+IFERROR(VLOOKUP(A33,'2014'!$C$19:$T$29,13,FALSE),0)+IFERROR(VLOOKUP(A33,'2013'!$C$23:$T$34,13,FALSE),0)+IFERROR(VLOOKUP(A33,'2012'!$C$22:$T$32,13,FALSE),0)+IFERROR(VLOOKUP(A33,'2011'!$C$20:$T$29,13,FALSE),0)+IFERROR(VLOOKUP(A33,'2010'!$C$23:$T$34,13,FALSE),0)+IFERROR(VLOOKUP(A33,'2009'!$C$27:$T$38,13,FALSE),0)</f>
        <v>5</v>
      </c>
      <c r="N33" s="59">
        <f>+IFERROR(VLOOKUP(A33,'2017'!$C$32:$T$44,14,FALSE),0)+IFERROR(VLOOKUP(A33,'2016'!$C$29:$T$43,14,FALSE),0)+IFERROR(VLOOKUP(A33,'2015'!$C$27:$T$37,14,FALSE),0)+IFERROR(VLOOKUP(A33,'2014'!$C$19:$T$29,14,FALSE),0)+IFERROR(VLOOKUP(A33,'2013'!$C$23:$T$34,14,FALSE),0)+IFERROR(VLOOKUP(A33,'2012'!$C$22:$T$32,14,FALSE),0)+IFERROR(VLOOKUP(A33,'2011'!$C$20:$T$29,14,FALSE),0)+IFERROR(VLOOKUP(A33,'2010'!$C$23:$T$34,14,FALSE),0)+IFERROR(VLOOKUP(A33,'2009'!$C$27:$T$38,14,FALSE),0)</f>
        <v>73</v>
      </c>
      <c r="O33" s="59">
        <f>+IFERROR(VLOOKUP(A33,'2017'!$C$32:$T$44,15,FALSE),0)+IFERROR(VLOOKUP(A33,'2016'!$C$29:$T$43,15,FALSE),0)+IFERROR(VLOOKUP(A33,'2015'!$C$27:$T$37,15,FALSE),0)+IFERROR(VLOOKUP(A33,'2014'!$C$19:$T$29,15,FALSE),0)+IFERROR(VLOOKUP(A33,'2013'!$C$23:$T$34,15,FALSE),0)+IFERROR(VLOOKUP(A33,'2012'!$C$22:$T$32,15,FALSE),0)+IFERROR(VLOOKUP(A33,'2011'!$C$20:$T$29,15,FALSE),0)+IFERROR(VLOOKUP(A33,'2010'!$C$23:$T$34,15,FALSE),0)+IFERROR(VLOOKUP(A33,'2009'!$C$27:$T$38,15,FALSE),0)</f>
        <v>406</v>
      </c>
      <c r="P33" s="41">
        <f t="shared" si="0"/>
        <v>0.21182266009852216</v>
      </c>
    </row>
    <row r="34" spans="1:16" x14ac:dyDescent="0.25">
      <c r="A34" s="11" t="s">
        <v>276</v>
      </c>
      <c r="B34" s="59">
        <f>+IFERROR(VLOOKUP(A34,'2017'!$C$32:$T$44,2,FALSE),0)+IFERROR(VLOOKUP(A34,'2016'!$C$29:$T$43,2,FALSE),0)+IFERROR(VLOOKUP(A34,'2015'!$C$27:$T$37,2,FALSE),0)+IFERROR(VLOOKUP(A34,'2014'!$C$19:$T$29,2,FALSE),0)+IFERROR(VLOOKUP(A34,'2013'!$C$23:$T$34,2,FALSE),0)+IFERROR(VLOOKUP(A34,'2012'!$C$22:$T$32,2,FALSE),0)+IFERROR(VLOOKUP(A34,'2011'!$C$20:$T$29,2,FALSE),0)+IFERROR(VLOOKUP(A34,'2010'!$C$23:$T$34,2,FALSE),0)+IFERROR(VLOOKUP(A34,'2009'!$C$27:$T$38,2,FALSE),0)</f>
        <v>3</v>
      </c>
      <c r="C34" s="59">
        <f>+IFERROR(VLOOKUP(A34,'2017'!$C$32:$T$44,3,FALSE),0)+IFERROR(VLOOKUP(A34,'2016'!$C$29:$T$43,3,FALSE),0)+IFERROR(VLOOKUP(A34,'2015'!$C$27:$T$37,3,FALSE),0)+IFERROR(VLOOKUP(A34,'2014'!$C$19:$T$29,3,FALSE),0)+IFERROR(VLOOKUP(A34,'2013'!$C$23:$T$34,3,FALSE),0)+IFERROR(VLOOKUP(A34,'2012'!$C$22:$T$32,3,FALSE),0)+IFERROR(VLOOKUP(A34,'2011'!$C$20:$T$29,3,FALSE),0)+IFERROR(VLOOKUP(A34,'2010'!$C$23:$T$34,3,FALSE),0)+IFERROR(VLOOKUP(A34,'2009'!$C$27:$T$38,3,FALSE),0)</f>
        <v>8</v>
      </c>
      <c r="D34" s="59">
        <f>+IFERROR(VLOOKUP(A34,'2017'!$C$32:$T$44,4,FALSE),0)+IFERROR(VLOOKUP(A34,'2016'!$C$29:$T$43,4,FALSE),0)+IFERROR(VLOOKUP(A34,'2015'!$C$27:$T$37,4,FALSE),0)+IFERROR(VLOOKUP(A34,'2014'!$C$19:$T$29,4,FALSE),0)+IFERROR(VLOOKUP(A34,'2013'!$C$23:$T$34,4,FALSE),0)+IFERROR(VLOOKUP(A34,'2012'!$C$22:$T$32,4,FALSE),0)+IFERROR(VLOOKUP(A34,'2011'!$C$20:$T$29,4,FALSE),0)+IFERROR(VLOOKUP(A34,'2010'!$C$23:$T$34,4,FALSE),0)+IFERROR(VLOOKUP(A34,'2009'!$C$27:$T$38,4,FALSE),0)</f>
        <v>1</v>
      </c>
      <c r="E34" s="59">
        <f>+IFERROR(VLOOKUP(A34,'2017'!$C$32:$T$44,5,FALSE),0)+IFERROR(VLOOKUP(A34,'2016'!$C$29:$T$43,5,FALSE),0)+IFERROR(VLOOKUP(A34,'2015'!$C$27:$T$37,5,FALSE),0)+IFERROR(VLOOKUP(A34,'2014'!$C$19:$T$29,5,FALSE),0)+IFERROR(VLOOKUP(A34,'2013'!$C$23:$T$34,5,FALSE),0)+IFERROR(VLOOKUP(A34,'2012'!$C$22:$T$32,5,FALSE),0)+IFERROR(VLOOKUP(A34,'2011'!$C$20:$T$29,5,FALSE),0)+IFERROR(VLOOKUP(A34,'2010'!$C$23:$T$34,5,FALSE),0)+IFERROR(VLOOKUP(A34,'2009'!$C$27:$T$38,5,FALSE),0)</f>
        <v>2</v>
      </c>
      <c r="F34" s="59">
        <f>+IFERROR(VLOOKUP(A34,'2017'!$C$32:$T$44,6,FALSE),0)+IFERROR(VLOOKUP(A34,'2016'!$C$29:$T$43,6,FALSE),0)+IFERROR(VLOOKUP(A34,'2015'!$C$27:$T$37,6,FALSE),0)+IFERROR(VLOOKUP(A34,'2014'!$C$19:$T$29,6,FALSE),0)+IFERROR(VLOOKUP(A34,'2013'!$C$23:$T$34,6,FALSE),0)+IFERROR(VLOOKUP(A34,'2012'!$C$22:$T$32,6,FALSE),0)+IFERROR(VLOOKUP(A34,'2011'!$C$20:$T$29,6,FALSE),0)+IFERROR(VLOOKUP(A34,'2010'!$C$23:$T$34,6,FALSE),0)+IFERROR(VLOOKUP(A34,'2009'!$C$27:$T$38,6,FALSE),0)</f>
        <v>24.33</v>
      </c>
      <c r="G34" s="59">
        <f>+IFERROR(VLOOKUP(A34,'2017'!$C$32:$T$44,7,FALSE),0)+IFERROR(VLOOKUP(A34,'2016'!$C$29:$T$43,7,FALSE),0)+IFERROR(VLOOKUP(A34,'2015'!$C$27:$T$37,7,FALSE),0)+IFERROR(VLOOKUP(A34,'2014'!$C$19:$T$29,7,FALSE),0)+IFERROR(VLOOKUP(A34,'2013'!$C$23:$T$34,7,FALSE),0)+IFERROR(VLOOKUP(A34,'2012'!$C$22:$T$32,7,FALSE),0)+IFERROR(VLOOKUP(A34,'2011'!$C$20:$T$29,7,FALSE),0)+IFERROR(VLOOKUP(A34,'2010'!$C$23:$T$34,7,FALSE),0)+IFERROR(VLOOKUP(A34,'2009'!$C$27:$T$38,7,FALSE),0)</f>
        <v>1</v>
      </c>
      <c r="H34" s="59">
        <f>+IFERROR(VLOOKUP(A34,'2017'!$C$32:$T$44,8,FALSE),0)+IFERROR(VLOOKUP(A34,'2016'!$C$29:$T$43,8,FALSE),0)+IFERROR(VLOOKUP(A34,'2015'!$C$27:$T$37,8,FALSE),0)+IFERROR(VLOOKUP(A34,'2014'!$C$19:$T$29,8,FALSE),0)+IFERROR(VLOOKUP(A34,'2013'!$C$23:$T$34,8,FALSE),0)+IFERROR(VLOOKUP(A34,'2012'!$C$22:$T$32,8,FALSE),0)+IFERROR(VLOOKUP(A34,'2011'!$C$20:$T$29,8,FALSE),0)+IFERROR(VLOOKUP(A34,'2010'!$C$23:$T$34,8,FALSE),0)+IFERROR(VLOOKUP(A34,'2009'!$C$27:$T$38,8,FALSE),0)</f>
        <v>24</v>
      </c>
      <c r="I34" s="59">
        <f>+IFERROR(VLOOKUP(A34,'2017'!$C$32:$T$44,9,FALSE),0)+IFERROR(VLOOKUP(A34,'2016'!$C$29:$T$43,9,FALSE),0)+IFERROR(VLOOKUP(A34,'2015'!$C$27:$T$37,9,FALSE),0)+IFERROR(VLOOKUP(A34,'2014'!$C$19:$T$29,9,FALSE),0)+IFERROR(VLOOKUP(A34,'2013'!$C$23:$T$34,9,FALSE),0)+IFERROR(VLOOKUP(A34,'2012'!$C$22:$T$32,9,FALSE),0)+IFERROR(VLOOKUP(A34,'2011'!$C$20:$T$29,9,FALSE),0)+IFERROR(VLOOKUP(A34,'2010'!$C$23:$T$34,9,FALSE),0)+IFERROR(VLOOKUP(A34,'2009'!$C$27:$T$38,9,FALSE),0)</f>
        <v>25</v>
      </c>
      <c r="J34" s="59">
        <f>+IFERROR(VLOOKUP(A34,'2017'!$C$32:$T$44,10,FALSE),0)+IFERROR(VLOOKUP(A34,'2016'!$C$29:$T$43,10,FALSE),0)+IFERROR(VLOOKUP(A34,'2015'!$C$27:$T$37,10,FALSE),0)+IFERROR(VLOOKUP(A34,'2014'!$C$19:$T$29,10,FALSE),0)+IFERROR(VLOOKUP(A34,'2013'!$C$23:$T$34,10,FALSE),0)+IFERROR(VLOOKUP(A34,'2012'!$C$22:$T$32,10,FALSE),0)+IFERROR(VLOOKUP(A34,'2011'!$C$20:$T$29,10,FALSE),0)+IFERROR(VLOOKUP(A34,'2010'!$C$23:$T$34,10,FALSE),0)+IFERROR(VLOOKUP(A34,'2009'!$C$27:$T$38,10,FALSE),0)</f>
        <v>19</v>
      </c>
      <c r="K34" s="60">
        <f t="shared" si="1"/>
        <v>5.466502260583642</v>
      </c>
      <c r="L34" s="59">
        <f>+IFERROR(VLOOKUP(A34,'2017'!$C$32:$T$44,12,FALSE),0)+IFERROR(VLOOKUP(A34,'2016'!$C$29:$T$43,12,FALSE),0)+IFERROR(VLOOKUP(A34,'2015'!$C$27:$T$37,12,FALSE),0)+IFERROR(VLOOKUP(A34,'2014'!$C$19:$T$29,12,FALSE),0)+IFERROR(VLOOKUP(A34,'2013'!$C$23:$T$34,12,FALSE),0)+IFERROR(VLOOKUP(A34,'2012'!$C$22:$T$32,12,FALSE),0)+IFERROR(VLOOKUP(A34,'2011'!$C$20:$T$29,12,FALSE),0)+IFERROR(VLOOKUP(A34,'2010'!$C$23:$T$34,12,FALSE),0)+IFERROR(VLOOKUP(A34,'2009'!$C$27:$T$38,12,FALSE),0)</f>
        <v>24</v>
      </c>
      <c r="M34" s="59">
        <f>+IFERROR(VLOOKUP(A34,'2017'!$C$32:$T$44,13,FALSE),0)+IFERROR(VLOOKUP(A34,'2016'!$C$29:$T$43,13,FALSE),0)+IFERROR(VLOOKUP(A34,'2015'!$C$27:$T$37,13,FALSE),0)+IFERROR(VLOOKUP(A34,'2014'!$C$19:$T$29,13,FALSE),0)+IFERROR(VLOOKUP(A34,'2013'!$C$23:$T$34,13,FALSE),0)+IFERROR(VLOOKUP(A34,'2012'!$C$22:$T$32,13,FALSE),0)+IFERROR(VLOOKUP(A34,'2011'!$C$20:$T$29,13,FALSE),0)+IFERROR(VLOOKUP(A34,'2010'!$C$23:$T$34,13,FALSE),0)+IFERROR(VLOOKUP(A34,'2009'!$C$27:$T$38,13,FALSE),0)</f>
        <v>5</v>
      </c>
      <c r="N34" s="59">
        <f>+IFERROR(VLOOKUP(A34,'2017'!$C$32:$T$44,14,FALSE),0)+IFERROR(VLOOKUP(A34,'2016'!$C$29:$T$43,14,FALSE),0)+IFERROR(VLOOKUP(A34,'2015'!$C$27:$T$37,14,FALSE),0)+IFERROR(VLOOKUP(A34,'2014'!$C$19:$T$29,14,FALSE),0)+IFERROR(VLOOKUP(A34,'2013'!$C$23:$T$34,14,FALSE),0)+IFERROR(VLOOKUP(A34,'2012'!$C$22:$T$32,14,FALSE),0)+IFERROR(VLOOKUP(A34,'2011'!$C$20:$T$29,14,FALSE),0)+IFERROR(VLOOKUP(A34,'2010'!$C$23:$T$34,14,FALSE),0)+IFERROR(VLOOKUP(A34,'2009'!$C$27:$T$38,14,FALSE),0)</f>
        <v>17</v>
      </c>
      <c r="O34" s="59">
        <f>+IFERROR(VLOOKUP(A34,'2017'!$C$32:$T$44,15,FALSE),0)+IFERROR(VLOOKUP(A34,'2016'!$C$29:$T$43,15,FALSE),0)+IFERROR(VLOOKUP(A34,'2015'!$C$27:$T$37,15,FALSE),0)+IFERROR(VLOOKUP(A34,'2014'!$C$19:$T$29,15,FALSE),0)+IFERROR(VLOOKUP(A34,'2013'!$C$23:$T$34,15,FALSE),0)+IFERROR(VLOOKUP(A34,'2012'!$C$22:$T$32,15,FALSE),0)+IFERROR(VLOOKUP(A34,'2011'!$C$20:$T$29,15,FALSE),0)+IFERROR(VLOOKUP(A34,'2010'!$C$23:$T$34,15,FALSE),0)+IFERROR(VLOOKUP(A34,'2009'!$C$27:$T$38,15,FALSE),0)</f>
        <v>100</v>
      </c>
      <c r="P34" s="41">
        <f t="shared" si="0"/>
        <v>0.24</v>
      </c>
    </row>
    <row r="35" spans="1:16" x14ac:dyDescent="0.25">
      <c r="A35" s="11" t="s">
        <v>277</v>
      </c>
      <c r="B35" s="59">
        <f>+IFERROR(VLOOKUP(A35,'2017'!$C$32:$T$44,2,FALSE),0)+IFERROR(VLOOKUP(A35,'2016'!$C$29:$T$43,2,FALSE),0)+IFERROR(VLOOKUP(A35,'2015'!$C$27:$T$37,2,FALSE),0)+IFERROR(VLOOKUP(A35,'2014'!$C$19:$T$29,2,FALSE),0)+IFERROR(VLOOKUP(A35,'2013'!$C$23:$T$34,2,FALSE),0)+IFERROR(VLOOKUP(A35,'2012'!$C$22:$T$32,2,FALSE),0)+IFERROR(VLOOKUP(A35,'2011'!$C$20:$T$29,2,FALSE),0)+IFERROR(VLOOKUP(A35,'2010'!$C$23:$T$34,2,FALSE),0)+IFERROR(VLOOKUP(A35,'2009'!$C$27:$T$38,2,FALSE),0)</f>
        <v>0</v>
      </c>
      <c r="C35" s="59">
        <f>+IFERROR(VLOOKUP(A35,'2017'!$C$32:$T$44,3,FALSE),0)+IFERROR(VLOOKUP(A35,'2016'!$C$29:$T$43,3,FALSE),0)+IFERROR(VLOOKUP(A35,'2015'!$C$27:$T$37,3,FALSE),0)+IFERROR(VLOOKUP(A35,'2014'!$C$19:$T$29,3,FALSE),0)+IFERROR(VLOOKUP(A35,'2013'!$C$23:$T$34,3,FALSE),0)+IFERROR(VLOOKUP(A35,'2012'!$C$22:$T$32,3,FALSE),0)+IFERROR(VLOOKUP(A35,'2011'!$C$20:$T$29,3,FALSE),0)+IFERROR(VLOOKUP(A35,'2010'!$C$23:$T$34,3,FALSE),0)+IFERROR(VLOOKUP(A35,'2009'!$C$27:$T$38,3,FALSE),0)</f>
        <v>2</v>
      </c>
      <c r="D35" s="59">
        <f>+IFERROR(VLOOKUP(A35,'2017'!$C$32:$T$44,4,FALSE),0)+IFERROR(VLOOKUP(A35,'2016'!$C$29:$T$43,4,FALSE),0)+IFERROR(VLOOKUP(A35,'2015'!$C$27:$T$37,4,FALSE),0)+IFERROR(VLOOKUP(A35,'2014'!$C$19:$T$29,4,FALSE),0)+IFERROR(VLOOKUP(A35,'2013'!$C$23:$T$34,4,FALSE),0)+IFERROR(VLOOKUP(A35,'2012'!$C$22:$T$32,4,FALSE),0)+IFERROR(VLOOKUP(A35,'2011'!$C$20:$T$29,4,FALSE),0)+IFERROR(VLOOKUP(A35,'2010'!$C$23:$T$34,4,FALSE),0)+IFERROR(VLOOKUP(A35,'2009'!$C$27:$T$38,4,FALSE),0)</f>
        <v>0</v>
      </c>
      <c r="E35" s="59">
        <f>+IFERROR(VLOOKUP(A35,'2017'!$C$32:$T$44,5,FALSE),0)+IFERROR(VLOOKUP(A35,'2016'!$C$29:$T$43,5,FALSE),0)+IFERROR(VLOOKUP(A35,'2015'!$C$27:$T$37,5,FALSE),0)+IFERROR(VLOOKUP(A35,'2014'!$C$19:$T$29,5,FALSE),0)+IFERROR(VLOOKUP(A35,'2013'!$C$23:$T$34,5,FALSE),0)+IFERROR(VLOOKUP(A35,'2012'!$C$22:$T$32,5,FALSE),0)+IFERROR(VLOOKUP(A35,'2011'!$C$20:$T$29,5,FALSE),0)+IFERROR(VLOOKUP(A35,'2010'!$C$23:$T$34,5,FALSE),0)+IFERROR(VLOOKUP(A35,'2009'!$C$27:$T$38,5,FALSE),0)</f>
        <v>0</v>
      </c>
      <c r="F35" s="59">
        <f>+IFERROR(VLOOKUP(A35,'2017'!$C$32:$T$44,6,FALSE),0)+IFERROR(VLOOKUP(A35,'2016'!$C$29:$T$43,6,FALSE),0)+IFERROR(VLOOKUP(A35,'2015'!$C$27:$T$37,6,FALSE),0)+IFERROR(VLOOKUP(A35,'2014'!$C$19:$T$29,6,FALSE),0)+IFERROR(VLOOKUP(A35,'2013'!$C$23:$T$34,6,FALSE),0)+IFERROR(VLOOKUP(A35,'2012'!$C$22:$T$32,6,FALSE),0)+IFERROR(VLOOKUP(A35,'2011'!$C$20:$T$29,6,FALSE),0)+IFERROR(VLOOKUP(A35,'2010'!$C$23:$T$34,6,FALSE),0)+IFERROR(VLOOKUP(A35,'2009'!$C$27:$T$38,6,FALSE),0)</f>
        <v>2</v>
      </c>
      <c r="G35" s="59">
        <f>+IFERROR(VLOOKUP(A35,'2017'!$C$32:$T$44,7,FALSE),0)+IFERROR(VLOOKUP(A35,'2016'!$C$29:$T$43,7,FALSE),0)+IFERROR(VLOOKUP(A35,'2015'!$C$27:$T$37,7,FALSE),0)+IFERROR(VLOOKUP(A35,'2014'!$C$19:$T$29,7,FALSE),0)+IFERROR(VLOOKUP(A35,'2013'!$C$23:$T$34,7,FALSE),0)+IFERROR(VLOOKUP(A35,'2012'!$C$22:$T$32,7,FALSE),0)+IFERROR(VLOOKUP(A35,'2011'!$C$20:$T$29,7,FALSE),0)+IFERROR(VLOOKUP(A35,'2010'!$C$23:$T$34,7,FALSE),0)+IFERROR(VLOOKUP(A35,'2009'!$C$27:$T$38,7,FALSE),0)</f>
        <v>0</v>
      </c>
      <c r="H35" s="59">
        <f>+IFERROR(VLOOKUP(A35,'2017'!$C$32:$T$44,8,FALSE),0)+IFERROR(VLOOKUP(A35,'2016'!$C$29:$T$43,8,FALSE),0)+IFERROR(VLOOKUP(A35,'2015'!$C$27:$T$37,8,FALSE),0)+IFERROR(VLOOKUP(A35,'2014'!$C$19:$T$29,8,FALSE),0)+IFERROR(VLOOKUP(A35,'2013'!$C$23:$T$34,8,FALSE),0)+IFERROR(VLOOKUP(A35,'2012'!$C$22:$T$32,8,FALSE),0)+IFERROR(VLOOKUP(A35,'2011'!$C$20:$T$29,8,FALSE),0)+IFERROR(VLOOKUP(A35,'2010'!$C$23:$T$34,8,FALSE),0)+IFERROR(VLOOKUP(A35,'2009'!$C$27:$T$38,8,FALSE),0)</f>
        <v>5</v>
      </c>
      <c r="I35" s="59">
        <f>+IFERROR(VLOOKUP(A35,'2017'!$C$32:$T$44,9,FALSE),0)+IFERROR(VLOOKUP(A35,'2016'!$C$29:$T$43,9,FALSE),0)+IFERROR(VLOOKUP(A35,'2015'!$C$27:$T$37,9,FALSE),0)+IFERROR(VLOOKUP(A35,'2014'!$C$19:$T$29,9,FALSE),0)+IFERROR(VLOOKUP(A35,'2013'!$C$23:$T$34,9,FALSE),0)+IFERROR(VLOOKUP(A35,'2012'!$C$22:$T$32,9,FALSE),0)+IFERROR(VLOOKUP(A35,'2011'!$C$20:$T$29,9,FALSE),0)+IFERROR(VLOOKUP(A35,'2010'!$C$23:$T$34,9,FALSE),0)+IFERROR(VLOOKUP(A35,'2009'!$C$27:$T$38,9,FALSE),0)</f>
        <v>4</v>
      </c>
      <c r="J35" s="59">
        <f>+IFERROR(VLOOKUP(A35,'2017'!$C$32:$T$44,10,FALSE),0)+IFERROR(VLOOKUP(A35,'2016'!$C$29:$T$43,10,FALSE),0)+IFERROR(VLOOKUP(A35,'2015'!$C$27:$T$37,10,FALSE),0)+IFERROR(VLOOKUP(A35,'2014'!$C$19:$T$29,10,FALSE),0)+IFERROR(VLOOKUP(A35,'2013'!$C$23:$T$34,10,FALSE),0)+IFERROR(VLOOKUP(A35,'2012'!$C$22:$T$32,10,FALSE),0)+IFERROR(VLOOKUP(A35,'2011'!$C$20:$T$29,10,FALSE),0)+IFERROR(VLOOKUP(A35,'2010'!$C$23:$T$34,10,FALSE),0)+IFERROR(VLOOKUP(A35,'2009'!$C$27:$T$38,10,FALSE),0)</f>
        <v>4</v>
      </c>
      <c r="K35" s="60">
        <f t="shared" si="1"/>
        <v>14</v>
      </c>
      <c r="L35" s="59">
        <f>+IFERROR(VLOOKUP(A35,'2017'!$C$32:$T$44,12,FALSE),0)+IFERROR(VLOOKUP(A35,'2016'!$C$29:$T$43,12,FALSE),0)+IFERROR(VLOOKUP(A35,'2015'!$C$27:$T$37,12,FALSE),0)+IFERROR(VLOOKUP(A35,'2014'!$C$19:$T$29,12,FALSE),0)+IFERROR(VLOOKUP(A35,'2013'!$C$23:$T$34,12,FALSE),0)+IFERROR(VLOOKUP(A35,'2012'!$C$22:$T$32,12,FALSE),0)+IFERROR(VLOOKUP(A35,'2011'!$C$20:$T$29,12,FALSE),0)+IFERROR(VLOOKUP(A35,'2010'!$C$23:$T$34,12,FALSE),0)+IFERROR(VLOOKUP(A35,'2009'!$C$27:$T$38,12,FALSE),0)</f>
        <v>3</v>
      </c>
      <c r="M35" s="59">
        <f>+IFERROR(VLOOKUP(A35,'2017'!$C$32:$T$44,13,FALSE),0)+IFERROR(VLOOKUP(A35,'2016'!$C$29:$T$43,13,FALSE),0)+IFERROR(VLOOKUP(A35,'2015'!$C$27:$T$37,13,FALSE),0)+IFERROR(VLOOKUP(A35,'2014'!$C$19:$T$29,13,FALSE),0)+IFERROR(VLOOKUP(A35,'2013'!$C$23:$T$34,13,FALSE),0)+IFERROR(VLOOKUP(A35,'2012'!$C$22:$T$32,13,FALSE),0)+IFERROR(VLOOKUP(A35,'2011'!$C$20:$T$29,13,FALSE),0)+IFERROR(VLOOKUP(A35,'2010'!$C$23:$T$34,13,FALSE),0)+IFERROR(VLOOKUP(A35,'2009'!$C$27:$T$38,13,FALSE),0)</f>
        <v>0</v>
      </c>
      <c r="N35" s="59">
        <f>+IFERROR(VLOOKUP(A35,'2017'!$C$32:$T$44,14,FALSE),0)+IFERROR(VLOOKUP(A35,'2016'!$C$29:$T$43,14,FALSE),0)+IFERROR(VLOOKUP(A35,'2015'!$C$27:$T$37,14,FALSE),0)+IFERROR(VLOOKUP(A35,'2014'!$C$19:$T$29,14,FALSE),0)+IFERROR(VLOOKUP(A35,'2013'!$C$23:$T$34,14,FALSE),0)+IFERROR(VLOOKUP(A35,'2012'!$C$22:$T$32,14,FALSE),0)+IFERROR(VLOOKUP(A35,'2011'!$C$20:$T$29,14,FALSE),0)+IFERROR(VLOOKUP(A35,'2010'!$C$23:$T$34,14,FALSE),0)+IFERROR(VLOOKUP(A35,'2009'!$C$27:$T$38,14,FALSE),0)</f>
        <v>1</v>
      </c>
      <c r="O35" s="59">
        <f>+IFERROR(VLOOKUP(A35,'2017'!$C$32:$T$44,15,FALSE),0)+IFERROR(VLOOKUP(A35,'2016'!$C$29:$T$43,15,FALSE),0)+IFERROR(VLOOKUP(A35,'2015'!$C$27:$T$37,15,FALSE),0)+IFERROR(VLOOKUP(A35,'2014'!$C$19:$T$29,15,FALSE),0)+IFERROR(VLOOKUP(A35,'2013'!$C$23:$T$34,15,FALSE),0)+IFERROR(VLOOKUP(A35,'2012'!$C$22:$T$32,15,FALSE),0)+IFERROR(VLOOKUP(A35,'2011'!$C$20:$T$29,15,FALSE),0)+IFERROR(VLOOKUP(A35,'2010'!$C$23:$T$34,15,FALSE),0)+IFERROR(VLOOKUP(A35,'2009'!$C$27:$T$38,15,FALSE),0)</f>
        <v>11</v>
      </c>
      <c r="P35" s="41">
        <f t="shared" si="0"/>
        <v>0.45454545454545453</v>
      </c>
    </row>
    <row r="36" spans="1:16" x14ac:dyDescent="0.25">
      <c r="A36" s="11" t="s">
        <v>235</v>
      </c>
      <c r="B36" s="59">
        <f>+IFERROR(VLOOKUP(A36,'2017'!$C$32:$T$44,2,FALSE),0)+IFERROR(VLOOKUP(A36,'2016'!$C$29:$T$43,2,FALSE),0)+IFERROR(VLOOKUP(A36,'2015'!$C$27:$T$37,2,FALSE),0)+IFERROR(VLOOKUP(A36,'2014'!$C$19:$T$29,2,FALSE),0)+IFERROR(VLOOKUP(A36,'2013'!$C$23:$T$34,2,FALSE),0)+IFERROR(VLOOKUP(A36,'2012'!$C$22:$T$32,2,FALSE),0)+IFERROR(VLOOKUP(A36,'2011'!$C$20:$T$29,2,FALSE),0)+IFERROR(VLOOKUP(A36,'2010'!$C$23:$T$34,2,FALSE),0)+IFERROR(VLOOKUP(A36,'2009'!$C$27:$T$38,2,FALSE),0)</f>
        <v>0</v>
      </c>
      <c r="C36" s="59">
        <f>+IFERROR(VLOOKUP(A36,'2017'!$C$32:$T$44,3,FALSE),0)+IFERROR(VLOOKUP(A36,'2016'!$C$29:$T$43,3,FALSE),0)+IFERROR(VLOOKUP(A36,'2015'!$C$27:$T$37,3,FALSE),0)+IFERROR(VLOOKUP(A36,'2014'!$C$19:$T$29,3,FALSE),0)+IFERROR(VLOOKUP(A36,'2013'!$C$23:$T$34,3,FALSE),0)+IFERROR(VLOOKUP(A36,'2012'!$C$22:$T$32,3,FALSE),0)+IFERROR(VLOOKUP(A36,'2011'!$C$20:$T$29,3,FALSE),0)+IFERROR(VLOOKUP(A36,'2010'!$C$23:$T$34,3,FALSE),0)+IFERROR(VLOOKUP(A36,'2009'!$C$27:$T$38,3,FALSE),0)</f>
        <v>9</v>
      </c>
      <c r="D36" s="59">
        <f>+IFERROR(VLOOKUP(A36,'2017'!$C$32:$T$44,4,FALSE),0)+IFERROR(VLOOKUP(A36,'2016'!$C$29:$T$43,4,FALSE),0)+IFERROR(VLOOKUP(A36,'2015'!$C$27:$T$37,4,FALSE),0)+IFERROR(VLOOKUP(A36,'2014'!$C$19:$T$29,4,FALSE),0)+IFERROR(VLOOKUP(A36,'2013'!$C$23:$T$34,4,FALSE),0)+IFERROR(VLOOKUP(A36,'2012'!$C$22:$T$32,4,FALSE),0)+IFERROR(VLOOKUP(A36,'2011'!$C$20:$T$29,4,FALSE),0)+IFERROR(VLOOKUP(A36,'2010'!$C$23:$T$34,4,FALSE),0)+IFERROR(VLOOKUP(A36,'2009'!$C$27:$T$38,4,FALSE),0)</f>
        <v>1</v>
      </c>
      <c r="E36" s="59">
        <f>+IFERROR(VLOOKUP(A36,'2017'!$C$32:$T$44,5,FALSE),0)+IFERROR(VLOOKUP(A36,'2016'!$C$29:$T$43,5,FALSE),0)+IFERROR(VLOOKUP(A36,'2015'!$C$27:$T$37,5,FALSE),0)+IFERROR(VLOOKUP(A36,'2014'!$C$19:$T$29,5,FALSE),0)+IFERROR(VLOOKUP(A36,'2013'!$C$23:$T$34,5,FALSE),0)+IFERROR(VLOOKUP(A36,'2012'!$C$22:$T$32,5,FALSE),0)+IFERROR(VLOOKUP(A36,'2011'!$C$20:$T$29,5,FALSE),0)+IFERROR(VLOOKUP(A36,'2010'!$C$23:$T$34,5,FALSE),0)+IFERROR(VLOOKUP(A36,'2009'!$C$27:$T$38,5,FALSE),0)</f>
        <v>0</v>
      </c>
      <c r="F36" s="59">
        <f>+IFERROR(VLOOKUP(A36,'2017'!$C$32:$T$44,6,FALSE),0)+IFERROR(VLOOKUP(A36,'2016'!$C$29:$T$43,6,FALSE),0)+IFERROR(VLOOKUP(A36,'2015'!$C$27:$T$37,6,FALSE),0)+IFERROR(VLOOKUP(A36,'2014'!$C$19:$T$29,6,FALSE),0)+IFERROR(VLOOKUP(A36,'2013'!$C$23:$T$34,6,FALSE),0)+IFERROR(VLOOKUP(A36,'2012'!$C$22:$T$32,6,FALSE),0)+IFERROR(VLOOKUP(A36,'2011'!$C$20:$T$29,6,FALSE),0)+IFERROR(VLOOKUP(A36,'2010'!$C$23:$T$34,6,FALSE),0)+IFERROR(VLOOKUP(A36,'2009'!$C$27:$T$38,6,FALSE),0)</f>
        <v>23</v>
      </c>
      <c r="G36" s="59">
        <f>+IFERROR(VLOOKUP(A36,'2017'!$C$32:$T$44,7,FALSE),0)+IFERROR(VLOOKUP(A36,'2016'!$C$29:$T$43,7,FALSE),0)+IFERROR(VLOOKUP(A36,'2015'!$C$27:$T$37,7,FALSE),0)+IFERROR(VLOOKUP(A36,'2014'!$C$19:$T$29,7,FALSE),0)+IFERROR(VLOOKUP(A36,'2013'!$C$23:$T$34,7,FALSE),0)+IFERROR(VLOOKUP(A36,'2012'!$C$22:$T$32,7,FALSE),0)+IFERROR(VLOOKUP(A36,'2011'!$C$20:$T$29,7,FALSE),0)+IFERROR(VLOOKUP(A36,'2010'!$C$23:$T$34,7,FALSE),0)+IFERROR(VLOOKUP(A36,'2009'!$C$27:$T$38,7,FALSE),0)</f>
        <v>0</v>
      </c>
      <c r="H36" s="59">
        <f>+IFERROR(VLOOKUP(A36,'2017'!$C$32:$T$44,8,FALSE),0)+IFERROR(VLOOKUP(A36,'2016'!$C$29:$T$43,8,FALSE),0)+IFERROR(VLOOKUP(A36,'2015'!$C$27:$T$37,8,FALSE),0)+IFERROR(VLOOKUP(A36,'2014'!$C$19:$T$29,8,FALSE),0)+IFERROR(VLOOKUP(A36,'2013'!$C$23:$T$34,8,FALSE),0)+IFERROR(VLOOKUP(A36,'2012'!$C$22:$T$32,8,FALSE),0)+IFERROR(VLOOKUP(A36,'2011'!$C$20:$T$29,8,FALSE),0)+IFERROR(VLOOKUP(A36,'2010'!$C$23:$T$34,8,FALSE),0)+IFERROR(VLOOKUP(A36,'2009'!$C$27:$T$38,8,FALSE),0)</f>
        <v>22</v>
      </c>
      <c r="I36" s="59">
        <f>+IFERROR(VLOOKUP(A36,'2017'!$C$32:$T$44,9,FALSE),0)+IFERROR(VLOOKUP(A36,'2016'!$C$29:$T$43,9,FALSE),0)+IFERROR(VLOOKUP(A36,'2015'!$C$27:$T$37,9,FALSE),0)+IFERROR(VLOOKUP(A36,'2014'!$C$19:$T$29,9,FALSE),0)+IFERROR(VLOOKUP(A36,'2013'!$C$23:$T$34,9,FALSE),0)+IFERROR(VLOOKUP(A36,'2012'!$C$22:$T$32,9,FALSE),0)+IFERROR(VLOOKUP(A36,'2011'!$C$20:$T$29,9,FALSE),0)+IFERROR(VLOOKUP(A36,'2010'!$C$23:$T$34,9,FALSE),0)+IFERROR(VLOOKUP(A36,'2009'!$C$27:$T$38,9,FALSE),0)</f>
        <v>14</v>
      </c>
      <c r="J36" s="59">
        <f>+IFERROR(VLOOKUP(A36,'2017'!$C$32:$T$44,10,FALSE),0)+IFERROR(VLOOKUP(A36,'2016'!$C$29:$T$43,10,FALSE),0)+IFERROR(VLOOKUP(A36,'2015'!$C$27:$T$37,10,FALSE),0)+IFERROR(VLOOKUP(A36,'2014'!$C$19:$T$29,10,FALSE),0)+IFERROR(VLOOKUP(A36,'2013'!$C$23:$T$34,10,FALSE),0)+IFERROR(VLOOKUP(A36,'2012'!$C$22:$T$32,10,FALSE),0)+IFERROR(VLOOKUP(A36,'2011'!$C$20:$T$29,10,FALSE),0)+IFERROR(VLOOKUP(A36,'2010'!$C$23:$T$34,10,FALSE),0)+IFERROR(VLOOKUP(A36,'2009'!$C$27:$T$38,10,FALSE),0)</f>
        <v>12</v>
      </c>
      <c r="K36" s="60">
        <f t="shared" si="1"/>
        <v>3.652173913043478</v>
      </c>
      <c r="L36" s="59">
        <f>+IFERROR(VLOOKUP(A36,'2017'!$C$32:$T$44,12,FALSE),0)+IFERROR(VLOOKUP(A36,'2016'!$C$29:$T$43,12,FALSE),0)+IFERROR(VLOOKUP(A36,'2015'!$C$27:$T$37,12,FALSE),0)+IFERROR(VLOOKUP(A36,'2014'!$C$19:$T$29,12,FALSE),0)+IFERROR(VLOOKUP(A36,'2013'!$C$23:$T$34,12,FALSE),0)+IFERROR(VLOOKUP(A36,'2012'!$C$22:$T$32,12,FALSE),0)+IFERROR(VLOOKUP(A36,'2011'!$C$20:$T$29,12,FALSE),0)+IFERROR(VLOOKUP(A36,'2010'!$C$23:$T$34,12,FALSE),0)+IFERROR(VLOOKUP(A36,'2009'!$C$27:$T$38,12,FALSE),0)</f>
        <v>15</v>
      </c>
      <c r="M36" s="59">
        <f>+IFERROR(VLOOKUP(A36,'2017'!$C$32:$T$44,13,FALSE),0)+IFERROR(VLOOKUP(A36,'2016'!$C$29:$T$43,13,FALSE),0)+IFERROR(VLOOKUP(A36,'2015'!$C$27:$T$37,13,FALSE),0)+IFERROR(VLOOKUP(A36,'2014'!$C$19:$T$29,13,FALSE),0)+IFERROR(VLOOKUP(A36,'2013'!$C$23:$T$34,13,FALSE),0)+IFERROR(VLOOKUP(A36,'2012'!$C$22:$T$32,13,FALSE),0)+IFERROR(VLOOKUP(A36,'2011'!$C$20:$T$29,13,FALSE),0)+IFERROR(VLOOKUP(A36,'2010'!$C$23:$T$34,13,FALSE),0)+IFERROR(VLOOKUP(A36,'2009'!$C$27:$T$38,13,FALSE),0)</f>
        <v>2</v>
      </c>
      <c r="N36" s="59">
        <f>+IFERROR(VLOOKUP(A36,'2017'!$C$32:$T$44,14,FALSE),0)+IFERROR(VLOOKUP(A36,'2016'!$C$29:$T$43,14,FALSE),0)+IFERROR(VLOOKUP(A36,'2015'!$C$27:$T$37,14,FALSE),0)+IFERROR(VLOOKUP(A36,'2014'!$C$19:$T$29,14,FALSE),0)+IFERROR(VLOOKUP(A36,'2013'!$C$23:$T$34,14,FALSE),0)+IFERROR(VLOOKUP(A36,'2012'!$C$22:$T$32,14,FALSE),0)+IFERROR(VLOOKUP(A36,'2011'!$C$20:$T$29,14,FALSE),0)+IFERROR(VLOOKUP(A36,'2010'!$C$23:$T$34,14,FALSE),0)+IFERROR(VLOOKUP(A36,'2009'!$C$27:$T$38,14,FALSE),0)</f>
        <v>13</v>
      </c>
      <c r="O36" s="59">
        <f>+IFERROR(VLOOKUP(A36,'2017'!$C$32:$T$44,15,FALSE),0)+IFERROR(VLOOKUP(A36,'2016'!$C$29:$T$43,15,FALSE),0)+IFERROR(VLOOKUP(A36,'2015'!$C$27:$T$37,15,FALSE),0)+IFERROR(VLOOKUP(A36,'2014'!$C$19:$T$29,15,FALSE),0)+IFERROR(VLOOKUP(A36,'2013'!$C$23:$T$34,15,FALSE),0)+IFERROR(VLOOKUP(A36,'2012'!$C$22:$T$32,15,FALSE),0)+IFERROR(VLOOKUP(A36,'2011'!$C$20:$T$29,15,FALSE),0)+IFERROR(VLOOKUP(A36,'2010'!$C$23:$T$34,15,FALSE),0)+IFERROR(VLOOKUP(A36,'2009'!$C$27:$T$38,15,FALSE),0)</f>
        <v>119</v>
      </c>
      <c r="P36" s="41">
        <f t="shared" si="0"/>
        <v>0.18487394957983194</v>
      </c>
    </row>
    <row r="37" spans="1:16" x14ac:dyDescent="0.25">
      <c r="A37" s="11" t="s">
        <v>308</v>
      </c>
      <c r="B37" s="59">
        <f>+IFERROR(VLOOKUP(A37,'2017'!$C$32:$T$44,2,FALSE),0)+IFERROR(VLOOKUP(A37,'2016'!$C$29:$T$43,2,FALSE),0)+IFERROR(VLOOKUP(A37,'2015'!$C$27:$T$37,2,FALSE),0)+IFERROR(VLOOKUP(A37,'2014'!$C$19:$T$29,2,FALSE),0)+IFERROR(VLOOKUP(A37,'2013'!$C$23:$T$34,2,FALSE),0)+IFERROR(VLOOKUP(A37,'2012'!$C$22:$T$32,2,FALSE),0)+IFERROR(VLOOKUP(A37,'2011'!$C$20:$T$29,2,FALSE),0)+IFERROR(VLOOKUP(A37,'2010'!$C$23:$T$34,2,FALSE),0)+IFERROR(VLOOKUP(A37,'2009'!$C$27:$T$38,2,FALSE),0)</f>
        <v>4</v>
      </c>
      <c r="C37" s="59">
        <f>+IFERROR(VLOOKUP(A37,'2017'!$C$32:$T$44,3,FALSE),0)+IFERROR(VLOOKUP(A37,'2016'!$C$29:$T$43,3,FALSE),0)+IFERROR(VLOOKUP(A37,'2015'!$C$27:$T$37,3,FALSE),0)+IFERROR(VLOOKUP(A37,'2014'!$C$19:$T$29,3,FALSE),0)+IFERROR(VLOOKUP(A37,'2013'!$C$23:$T$34,3,FALSE),0)+IFERROR(VLOOKUP(A37,'2012'!$C$22:$T$32,3,FALSE),0)+IFERROR(VLOOKUP(A37,'2011'!$C$20:$T$29,3,FALSE),0)+IFERROR(VLOOKUP(A37,'2010'!$C$23:$T$34,3,FALSE),0)+IFERROR(VLOOKUP(A37,'2009'!$C$27:$T$38,3,FALSE),0)</f>
        <v>15</v>
      </c>
      <c r="D37" s="59">
        <f>+IFERROR(VLOOKUP(A37,'2017'!$C$32:$T$44,4,FALSE),0)+IFERROR(VLOOKUP(A37,'2016'!$C$29:$T$43,4,FALSE),0)+IFERROR(VLOOKUP(A37,'2015'!$C$27:$T$37,4,FALSE),0)+IFERROR(VLOOKUP(A37,'2014'!$C$19:$T$29,4,FALSE),0)+IFERROR(VLOOKUP(A37,'2013'!$C$23:$T$34,4,FALSE),0)+IFERROR(VLOOKUP(A37,'2012'!$C$22:$T$32,4,FALSE),0)+IFERROR(VLOOKUP(A37,'2011'!$C$20:$T$29,4,FALSE),0)+IFERROR(VLOOKUP(A37,'2010'!$C$23:$T$34,4,FALSE),0)+IFERROR(VLOOKUP(A37,'2009'!$C$27:$T$38,4,FALSE),0)</f>
        <v>5</v>
      </c>
      <c r="E37" s="59">
        <f>+IFERROR(VLOOKUP(A37,'2017'!$C$32:$T$44,5,FALSE),0)+IFERROR(VLOOKUP(A37,'2016'!$C$29:$T$43,5,FALSE),0)+IFERROR(VLOOKUP(A37,'2015'!$C$27:$T$37,5,FALSE),0)+IFERROR(VLOOKUP(A37,'2014'!$C$19:$T$29,5,FALSE),0)+IFERROR(VLOOKUP(A37,'2013'!$C$23:$T$34,5,FALSE),0)+IFERROR(VLOOKUP(A37,'2012'!$C$22:$T$32,5,FALSE),0)+IFERROR(VLOOKUP(A37,'2011'!$C$20:$T$29,5,FALSE),0)+IFERROR(VLOOKUP(A37,'2010'!$C$23:$T$34,5,FALSE),0)+IFERROR(VLOOKUP(A37,'2009'!$C$27:$T$38,5,FALSE),0)</f>
        <v>1</v>
      </c>
      <c r="F37" s="59">
        <f>+IFERROR(VLOOKUP(A37,'2017'!$C$32:$T$44,6,FALSE),0)+IFERROR(VLOOKUP(A37,'2016'!$C$29:$T$43,6,FALSE),0)+IFERROR(VLOOKUP(A37,'2015'!$C$27:$T$37,6,FALSE),0)+IFERROR(VLOOKUP(A37,'2014'!$C$19:$T$29,6,FALSE),0)+IFERROR(VLOOKUP(A37,'2013'!$C$23:$T$34,6,FALSE),0)+IFERROR(VLOOKUP(A37,'2012'!$C$22:$T$32,6,FALSE),0)+IFERROR(VLOOKUP(A37,'2011'!$C$20:$T$29,6,FALSE),0)+IFERROR(VLOOKUP(A37,'2010'!$C$23:$T$34,6,FALSE),0)+IFERROR(VLOOKUP(A37,'2009'!$C$27:$T$38,6,FALSE),0)</f>
        <v>40.33</v>
      </c>
      <c r="G37" s="59">
        <f>+IFERROR(VLOOKUP(A37,'2017'!$C$32:$T$44,7,FALSE),0)+IFERROR(VLOOKUP(A37,'2016'!$C$29:$T$43,7,FALSE),0)+IFERROR(VLOOKUP(A37,'2015'!$C$27:$T$37,7,FALSE),0)+IFERROR(VLOOKUP(A37,'2014'!$C$19:$T$29,7,FALSE),0)+IFERROR(VLOOKUP(A37,'2013'!$C$23:$T$34,7,FALSE),0)+IFERROR(VLOOKUP(A37,'2012'!$C$22:$T$32,7,FALSE),0)+IFERROR(VLOOKUP(A37,'2011'!$C$20:$T$29,7,FALSE),0)+IFERROR(VLOOKUP(A37,'2010'!$C$23:$T$34,7,FALSE),0)+IFERROR(VLOOKUP(A37,'2009'!$C$27:$T$38,7,FALSE),0)</f>
        <v>1</v>
      </c>
      <c r="H37" s="59">
        <f>+IFERROR(VLOOKUP(A37,'2017'!$C$32:$T$44,8,FALSE),0)+IFERROR(VLOOKUP(A37,'2016'!$C$29:$T$43,8,FALSE),0)+IFERROR(VLOOKUP(A37,'2015'!$C$27:$T$37,8,FALSE),0)+IFERROR(VLOOKUP(A37,'2014'!$C$19:$T$29,8,FALSE),0)+IFERROR(VLOOKUP(A37,'2013'!$C$23:$T$34,8,FALSE),0)+IFERROR(VLOOKUP(A37,'2012'!$C$22:$T$32,8,FALSE),0)+IFERROR(VLOOKUP(A37,'2011'!$C$20:$T$29,8,FALSE),0)+IFERROR(VLOOKUP(A37,'2010'!$C$23:$T$34,8,FALSE),0)+IFERROR(VLOOKUP(A37,'2009'!$C$27:$T$38,8,FALSE),0)</f>
        <v>51</v>
      </c>
      <c r="I37" s="59">
        <f>+IFERROR(VLOOKUP(A37,'2017'!$C$32:$T$44,9,FALSE),0)+IFERROR(VLOOKUP(A37,'2016'!$C$29:$T$43,9,FALSE),0)+IFERROR(VLOOKUP(A37,'2015'!$C$27:$T$37,9,FALSE),0)+IFERROR(VLOOKUP(A37,'2014'!$C$19:$T$29,9,FALSE),0)+IFERROR(VLOOKUP(A37,'2013'!$C$23:$T$34,9,FALSE),0)+IFERROR(VLOOKUP(A37,'2012'!$C$22:$T$32,9,FALSE),0)+IFERROR(VLOOKUP(A37,'2011'!$C$20:$T$29,9,FALSE),0)+IFERROR(VLOOKUP(A37,'2010'!$C$23:$T$34,9,FALSE),0)+IFERROR(VLOOKUP(A37,'2009'!$C$27:$T$38,9,FALSE),0)</f>
        <v>29</v>
      </c>
      <c r="J37" s="59">
        <f>+IFERROR(VLOOKUP(A37,'2017'!$C$32:$T$44,10,FALSE),0)+IFERROR(VLOOKUP(A37,'2016'!$C$29:$T$43,10,FALSE),0)+IFERROR(VLOOKUP(A37,'2015'!$C$27:$T$37,10,FALSE),0)+IFERROR(VLOOKUP(A37,'2014'!$C$19:$T$29,10,FALSE),0)+IFERROR(VLOOKUP(A37,'2013'!$C$23:$T$34,10,FALSE),0)+IFERROR(VLOOKUP(A37,'2012'!$C$22:$T$32,10,FALSE),0)+IFERROR(VLOOKUP(A37,'2011'!$C$20:$T$29,10,FALSE),0)+IFERROR(VLOOKUP(A37,'2010'!$C$23:$T$34,10,FALSE),0)+IFERROR(VLOOKUP(A37,'2009'!$C$27:$T$38,10,FALSE),0)</f>
        <v>24</v>
      </c>
      <c r="K37" s="60">
        <f t="shared" si="1"/>
        <v>4.1656335234316888</v>
      </c>
      <c r="L37" s="59">
        <f>+IFERROR(VLOOKUP(A37,'2017'!$C$32:$T$44,12,FALSE),0)+IFERROR(VLOOKUP(A37,'2016'!$C$29:$T$43,12,FALSE),0)+IFERROR(VLOOKUP(A37,'2015'!$C$27:$T$37,12,FALSE),0)+IFERROR(VLOOKUP(A37,'2014'!$C$19:$T$29,12,FALSE),0)+IFERROR(VLOOKUP(A37,'2013'!$C$23:$T$34,12,FALSE),0)+IFERROR(VLOOKUP(A37,'2012'!$C$22:$T$32,12,FALSE),0)+IFERROR(VLOOKUP(A37,'2011'!$C$20:$T$29,12,FALSE),0)+IFERROR(VLOOKUP(A37,'2010'!$C$23:$T$34,12,FALSE),0)+IFERROR(VLOOKUP(A37,'2009'!$C$27:$T$38,12,FALSE),0)</f>
        <v>10</v>
      </c>
      <c r="M37" s="59">
        <f>+IFERROR(VLOOKUP(A37,'2017'!$C$32:$T$44,13,FALSE),0)+IFERROR(VLOOKUP(A37,'2016'!$C$29:$T$43,13,FALSE),0)+IFERROR(VLOOKUP(A37,'2015'!$C$27:$T$37,13,FALSE),0)+IFERROR(VLOOKUP(A37,'2014'!$C$19:$T$29,13,FALSE),0)+IFERROR(VLOOKUP(A37,'2013'!$C$23:$T$34,13,FALSE),0)+IFERROR(VLOOKUP(A37,'2012'!$C$22:$T$32,13,FALSE),0)+IFERROR(VLOOKUP(A37,'2011'!$C$20:$T$29,13,FALSE),0)+IFERROR(VLOOKUP(A37,'2010'!$C$23:$T$34,13,FALSE),0)+IFERROR(VLOOKUP(A37,'2009'!$C$27:$T$38,13,FALSE),0)</f>
        <v>5</v>
      </c>
      <c r="N37" s="59">
        <f>+IFERROR(VLOOKUP(A37,'2017'!$C$32:$T$44,14,FALSE),0)+IFERROR(VLOOKUP(A37,'2016'!$C$29:$T$43,14,FALSE),0)+IFERROR(VLOOKUP(A37,'2015'!$C$27:$T$37,14,FALSE),0)+IFERROR(VLOOKUP(A37,'2014'!$C$19:$T$29,14,FALSE),0)+IFERROR(VLOOKUP(A37,'2013'!$C$23:$T$34,14,FALSE),0)+IFERROR(VLOOKUP(A37,'2012'!$C$22:$T$32,14,FALSE),0)+IFERROR(VLOOKUP(A37,'2011'!$C$20:$T$29,14,FALSE),0)+IFERROR(VLOOKUP(A37,'2010'!$C$23:$T$34,14,FALSE),0)+IFERROR(VLOOKUP(A37,'2009'!$C$27:$T$38,14,FALSE),0)</f>
        <v>19</v>
      </c>
      <c r="O37" s="59">
        <f>+IFERROR(VLOOKUP(A37,'2017'!$C$32:$T$44,15,FALSE),0)+IFERROR(VLOOKUP(A37,'2016'!$C$29:$T$43,15,FALSE),0)+IFERROR(VLOOKUP(A37,'2015'!$C$27:$T$37,15,FALSE),0)+IFERROR(VLOOKUP(A37,'2014'!$C$19:$T$29,15,FALSE),0)+IFERROR(VLOOKUP(A37,'2013'!$C$23:$T$34,15,FALSE),0)+IFERROR(VLOOKUP(A37,'2012'!$C$22:$T$32,15,FALSE),0)+IFERROR(VLOOKUP(A37,'2011'!$C$20:$T$29,15,FALSE),0)+IFERROR(VLOOKUP(A37,'2010'!$C$23:$T$34,15,FALSE),0)+IFERROR(VLOOKUP(A37,'2009'!$C$27:$T$38,15,FALSE),0)</f>
        <v>173</v>
      </c>
      <c r="P37" s="41">
        <f t="shared" si="0"/>
        <v>0.2947976878612717</v>
      </c>
    </row>
    <row r="38" spans="1:16" x14ac:dyDescent="0.25">
      <c r="A38" s="11" t="s">
        <v>275</v>
      </c>
      <c r="B38" s="59">
        <f>+IFERROR(VLOOKUP(A38,'2017'!$C$32:$T$44,2,FALSE),0)+IFERROR(VLOOKUP(A38,'2016'!$C$29:$T$43,2,FALSE),0)+IFERROR(VLOOKUP(A38,'2015'!$C$27:$T$37,2,FALSE),0)+IFERROR(VLOOKUP(A38,'2014'!$C$19:$T$29,2,FALSE),0)+IFERROR(VLOOKUP(A38,'2013'!$C$23:$T$34,2,FALSE),0)+IFERROR(VLOOKUP(A38,'2012'!$C$22:$T$32,2,FALSE),0)+IFERROR(VLOOKUP(A38,'2011'!$C$20:$T$29,2,FALSE),0)+IFERROR(VLOOKUP(A38,'2010'!$C$23:$T$34,2,FALSE),0)+IFERROR(VLOOKUP(A38,'2009'!$C$27:$T$38,2,FALSE),0)</f>
        <v>21</v>
      </c>
      <c r="C38" s="59">
        <f>+IFERROR(VLOOKUP(A38,'2017'!$C$32:$T$44,3,FALSE),0)+IFERROR(VLOOKUP(A38,'2016'!$C$29:$T$43,3,FALSE),0)+IFERROR(VLOOKUP(A38,'2015'!$C$27:$T$37,3,FALSE),0)+IFERROR(VLOOKUP(A38,'2014'!$C$19:$T$29,3,FALSE),0)+IFERROR(VLOOKUP(A38,'2013'!$C$23:$T$34,3,FALSE),0)+IFERROR(VLOOKUP(A38,'2012'!$C$22:$T$32,3,FALSE),0)+IFERROR(VLOOKUP(A38,'2011'!$C$20:$T$29,3,FALSE),0)+IFERROR(VLOOKUP(A38,'2010'!$C$23:$T$34,3,FALSE),0)+IFERROR(VLOOKUP(A38,'2009'!$C$27:$T$38,3,FALSE),0)</f>
        <v>30</v>
      </c>
      <c r="D38" s="59">
        <f>+IFERROR(VLOOKUP(A38,'2017'!$C$32:$T$44,4,FALSE),0)+IFERROR(VLOOKUP(A38,'2016'!$C$29:$T$43,4,FALSE),0)+IFERROR(VLOOKUP(A38,'2015'!$C$27:$T$37,4,FALSE),0)+IFERROR(VLOOKUP(A38,'2014'!$C$19:$T$29,4,FALSE),0)+IFERROR(VLOOKUP(A38,'2013'!$C$23:$T$34,4,FALSE),0)+IFERROR(VLOOKUP(A38,'2012'!$C$22:$T$32,4,FALSE),0)+IFERROR(VLOOKUP(A38,'2011'!$C$20:$T$29,4,FALSE),0)+IFERROR(VLOOKUP(A38,'2010'!$C$23:$T$34,4,FALSE),0)+IFERROR(VLOOKUP(A38,'2009'!$C$27:$T$38,4,FALSE),0)</f>
        <v>10</v>
      </c>
      <c r="E38" s="59">
        <f>+IFERROR(VLOOKUP(A38,'2017'!$C$32:$T$44,5,FALSE),0)+IFERROR(VLOOKUP(A38,'2016'!$C$29:$T$43,5,FALSE),0)+IFERROR(VLOOKUP(A38,'2015'!$C$27:$T$37,5,FALSE),0)+IFERROR(VLOOKUP(A38,'2014'!$C$19:$T$29,5,FALSE),0)+IFERROR(VLOOKUP(A38,'2013'!$C$23:$T$34,5,FALSE),0)+IFERROR(VLOOKUP(A38,'2012'!$C$22:$T$32,5,FALSE),0)+IFERROR(VLOOKUP(A38,'2011'!$C$20:$T$29,5,FALSE),0)+IFERROR(VLOOKUP(A38,'2010'!$C$23:$T$34,5,FALSE),0)+IFERROR(VLOOKUP(A38,'2009'!$C$27:$T$38,5,FALSE),0)</f>
        <v>11</v>
      </c>
      <c r="F38" s="59">
        <f>+IFERROR(VLOOKUP(A38,'2017'!$C$32:$T$44,6,FALSE),0)+IFERROR(VLOOKUP(A38,'2016'!$C$29:$T$43,6,FALSE),0)+IFERROR(VLOOKUP(A38,'2015'!$C$27:$T$37,6,FALSE),0)+IFERROR(VLOOKUP(A38,'2014'!$C$19:$T$29,6,FALSE),0)+IFERROR(VLOOKUP(A38,'2013'!$C$23:$T$34,6,FALSE),0)+IFERROR(VLOOKUP(A38,'2012'!$C$22:$T$32,6,FALSE),0)+IFERROR(VLOOKUP(A38,'2011'!$C$20:$T$29,6,FALSE),0)+IFERROR(VLOOKUP(A38,'2010'!$C$23:$T$34,6,FALSE),0)+IFERROR(VLOOKUP(A38,'2009'!$C$27:$T$38,6,FALSE),0)</f>
        <v>120.33</v>
      </c>
      <c r="G38" s="59">
        <f>+IFERROR(VLOOKUP(A38,'2017'!$C$32:$T$44,7,FALSE),0)+IFERROR(VLOOKUP(A38,'2016'!$C$29:$T$43,7,FALSE),0)+IFERROR(VLOOKUP(A38,'2015'!$C$27:$T$37,7,FALSE),0)+IFERROR(VLOOKUP(A38,'2014'!$C$19:$T$29,7,FALSE),0)+IFERROR(VLOOKUP(A38,'2013'!$C$23:$T$34,7,FALSE),0)+IFERROR(VLOOKUP(A38,'2012'!$C$22:$T$32,7,FALSE),0)+IFERROR(VLOOKUP(A38,'2011'!$C$20:$T$29,7,FALSE),0)+IFERROR(VLOOKUP(A38,'2010'!$C$23:$T$34,7,FALSE),0)+IFERROR(VLOOKUP(A38,'2009'!$C$27:$T$38,7,FALSE),0)</f>
        <v>1</v>
      </c>
      <c r="H38" s="59">
        <f>+IFERROR(VLOOKUP(A38,'2017'!$C$32:$T$44,8,FALSE),0)+IFERROR(VLOOKUP(A38,'2016'!$C$29:$T$43,8,FALSE),0)+IFERROR(VLOOKUP(A38,'2015'!$C$27:$T$37,8,FALSE),0)+IFERROR(VLOOKUP(A38,'2014'!$C$19:$T$29,8,FALSE),0)+IFERROR(VLOOKUP(A38,'2013'!$C$23:$T$34,8,FALSE),0)+IFERROR(VLOOKUP(A38,'2012'!$C$22:$T$32,8,FALSE),0)+IFERROR(VLOOKUP(A38,'2011'!$C$20:$T$29,8,FALSE),0)+IFERROR(VLOOKUP(A38,'2010'!$C$23:$T$34,8,FALSE),0)+IFERROR(VLOOKUP(A38,'2009'!$C$27:$T$38,8,FALSE),0)</f>
        <v>107</v>
      </c>
      <c r="I38" s="59">
        <f>+IFERROR(VLOOKUP(A38,'2017'!$C$32:$T$44,9,FALSE),0)+IFERROR(VLOOKUP(A38,'2016'!$C$29:$T$43,9,FALSE),0)+IFERROR(VLOOKUP(A38,'2015'!$C$27:$T$37,9,FALSE),0)+IFERROR(VLOOKUP(A38,'2014'!$C$19:$T$29,9,FALSE),0)+IFERROR(VLOOKUP(A38,'2013'!$C$23:$T$34,9,FALSE),0)+IFERROR(VLOOKUP(A38,'2012'!$C$22:$T$32,9,FALSE),0)+IFERROR(VLOOKUP(A38,'2011'!$C$20:$T$29,9,FALSE),0)+IFERROR(VLOOKUP(A38,'2010'!$C$23:$T$34,9,FALSE),0)+IFERROR(VLOOKUP(A38,'2009'!$C$27:$T$38,9,FALSE),0)</f>
        <v>77</v>
      </c>
      <c r="J38" s="59">
        <f>+IFERROR(VLOOKUP(A38,'2017'!$C$32:$T$44,10,FALSE),0)+IFERROR(VLOOKUP(A38,'2016'!$C$29:$T$43,10,FALSE),0)+IFERROR(VLOOKUP(A38,'2015'!$C$27:$T$37,10,FALSE),0)+IFERROR(VLOOKUP(A38,'2014'!$C$19:$T$29,10,FALSE),0)+IFERROR(VLOOKUP(A38,'2013'!$C$23:$T$34,10,FALSE),0)+IFERROR(VLOOKUP(A38,'2012'!$C$22:$T$32,10,FALSE),0)+IFERROR(VLOOKUP(A38,'2011'!$C$20:$T$29,10,FALSE),0)+IFERROR(VLOOKUP(A38,'2010'!$C$23:$T$34,10,FALSE),0)+IFERROR(VLOOKUP(A38,'2009'!$C$27:$T$38,10,FALSE),0)</f>
        <v>50</v>
      </c>
      <c r="K38" s="60">
        <f t="shared" si="1"/>
        <v>2.9086678301337989</v>
      </c>
      <c r="L38" s="59">
        <f>+IFERROR(VLOOKUP(A38,'2017'!$C$32:$T$44,12,FALSE),0)+IFERROR(VLOOKUP(A38,'2016'!$C$29:$T$43,12,FALSE),0)+IFERROR(VLOOKUP(A38,'2015'!$C$27:$T$37,12,FALSE),0)+IFERROR(VLOOKUP(A38,'2014'!$C$19:$T$29,12,FALSE),0)+IFERROR(VLOOKUP(A38,'2013'!$C$23:$T$34,12,FALSE),0)+IFERROR(VLOOKUP(A38,'2012'!$C$22:$T$32,12,FALSE),0)+IFERROR(VLOOKUP(A38,'2011'!$C$20:$T$29,12,FALSE),0)+IFERROR(VLOOKUP(A38,'2010'!$C$23:$T$34,12,FALSE),0)+IFERROR(VLOOKUP(A38,'2009'!$C$27:$T$38,12,FALSE),0)</f>
        <v>65</v>
      </c>
      <c r="M38" s="59">
        <f>+IFERROR(VLOOKUP(A38,'2017'!$C$32:$T$44,13,FALSE),0)+IFERROR(VLOOKUP(A38,'2016'!$C$29:$T$43,13,FALSE),0)+IFERROR(VLOOKUP(A38,'2015'!$C$27:$T$37,13,FALSE),0)+IFERROR(VLOOKUP(A38,'2014'!$C$19:$T$29,13,FALSE),0)+IFERROR(VLOOKUP(A38,'2013'!$C$23:$T$34,13,FALSE),0)+IFERROR(VLOOKUP(A38,'2012'!$C$22:$T$32,13,FALSE),0)+IFERROR(VLOOKUP(A38,'2011'!$C$20:$T$29,13,FALSE),0)+IFERROR(VLOOKUP(A38,'2010'!$C$23:$T$34,13,FALSE),0)+IFERROR(VLOOKUP(A38,'2009'!$C$27:$T$38,13,FALSE),0)</f>
        <v>10</v>
      </c>
      <c r="N38" s="59">
        <f>+IFERROR(VLOOKUP(A38,'2017'!$C$32:$T$44,14,FALSE),0)+IFERROR(VLOOKUP(A38,'2016'!$C$29:$T$43,14,FALSE),0)+IFERROR(VLOOKUP(A38,'2015'!$C$27:$T$37,14,FALSE),0)+IFERROR(VLOOKUP(A38,'2014'!$C$19:$T$29,14,FALSE),0)+IFERROR(VLOOKUP(A38,'2013'!$C$23:$T$34,14,FALSE),0)+IFERROR(VLOOKUP(A38,'2012'!$C$22:$T$32,14,FALSE),0)+IFERROR(VLOOKUP(A38,'2011'!$C$20:$T$29,14,FALSE),0)+IFERROR(VLOOKUP(A38,'2010'!$C$23:$T$34,14,FALSE),0)+IFERROR(VLOOKUP(A38,'2009'!$C$27:$T$38,14,FALSE),0)</f>
        <v>140</v>
      </c>
      <c r="O38" s="59">
        <f>+IFERROR(VLOOKUP(A38,'2017'!$C$32:$T$44,15,FALSE),0)+IFERROR(VLOOKUP(A38,'2016'!$C$29:$T$43,15,FALSE),0)+IFERROR(VLOOKUP(A38,'2015'!$C$27:$T$37,15,FALSE),0)+IFERROR(VLOOKUP(A38,'2014'!$C$19:$T$29,15,FALSE),0)+IFERROR(VLOOKUP(A38,'2013'!$C$23:$T$34,15,FALSE),0)+IFERROR(VLOOKUP(A38,'2012'!$C$22:$T$32,15,FALSE),0)+IFERROR(VLOOKUP(A38,'2011'!$C$20:$T$29,15,FALSE),0)+IFERROR(VLOOKUP(A38,'2010'!$C$23:$T$34,15,FALSE),0)+IFERROR(VLOOKUP(A38,'2009'!$C$27:$T$38,15,FALSE),0)</f>
        <v>460</v>
      </c>
      <c r="P38" s="41">
        <f t="shared" si="0"/>
        <v>0.2326086956521739</v>
      </c>
    </row>
    <row r="39" spans="1:16" x14ac:dyDescent="0.25">
      <c r="A39" s="11" t="s">
        <v>300</v>
      </c>
      <c r="B39" s="59">
        <f>+IFERROR(VLOOKUP(A39,'2017'!$C$32:$T$44,2,FALSE),0)+IFERROR(VLOOKUP(A39,'2016'!$C$29:$T$43,2,FALSE),0)+IFERROR(VLOOKUP(A39,'2015'!$C$27:$T$37,2,FALSE),0)+IFERROR(VLOOKUP(A39,'2014'!$C$19:$T$29,2,FALSE),0)+IFERROR(VLOOKUP(A39,'2013'!$C$23:$T$34,2,FALSE),0)+IFERROR(VLOOKUP(A39,'2012'!$C$22:$T$32,2,FALSE),0)+IFERROR(VLOOKUP(A39,'2011'!$C$20:$T$29,2,FALSE),0)+IFERROR(VLOOKUP(A39,'2010'!$C$23:$T$34,2,FALSE),0)+IFERROR(VLOOKUP(A39,'2009'!$C$27:$T$38,2,FALSE),0)</f>
        <v>0</v>
      </c>
      <c r="C39" s="59">
        <f>+IFERROR(VLOOKUP(A39,'2017'!$C$32:$T$44,3,FALSE),0)+IFERROR(VLOOKUP(A39,'2016'!$C$29:$T$43,3,FALSE),0)+IFERROR(VLOOKUP(A39,'2015'!$C$27:$T$37,3,FALSE),0)+IFERROR(VLOOKUP(A39,'2014'!$C$19:$T$29,3,FALSE),0)+IFERROR(VLOOKUP(A39,'2013'!$C$23:$T$34,3,FALSE),0)+IFERROR(VLOOKUP(A39,'2012'!$C$22:$T$32,3,FALSE),0)+IFERROR(VLOOKUP(A39,'2011'!$C$20:$T$29,3,FALSE),0)+IFERROR(VLOOKUP(A39,'2010'!$C$23:$T$34,3,FALSE),0)+IFERROR(VLOOKUP(A39,'2009'!$C$27:$T$38,3,FALSE),0)</f>
        <v>3</v>
      </c>
      <c r="D39" s="59">
        <f>+IFERROR(VLOOKUP(A39,'2017'!$C$32:$T$44,4,FALSE),0)+IFERROR(VLOOKUP(A39,'2016'!$C$29:$T$43,4,FALSE),0)+IFERROR(VLOOKUP(A39,'2015'!$C$27:$T$37,4,FALSE),0)+IFERROR(VLOOKUP(A39,'2014'!$C$19:$T$29,4,FALSE),0)+IFERROR(VLOOKUP(A39,'2013'!$C$23:$T$34,4,FALSE),0)+IFERROR(VLOOKUP(A39,'2012'!$C$22:$T$32,4,FALSE),0)+IFERROR(VLOOKUP(A39,'2011'!$C$20:$T$29,4,FALSE),0)+IFERROR(VLOOKUP(A39,'2010'!$C$23:$T$34,4,FALSE),0)+IFERROR(VLOOKUP(A39,'2009'!$C$27:$T$38,4,FALSE),0)</f>
        <v>0</v>
      </c>
      <c r="E39" s="59">
        <f>+IFERROR(VLOOKUP(A39,'2017'!$C$32:$T$44,5,FALSE),0)+IFERROR(VLOOKUP(A39,'2016'!$C$29:$T$43,5,FALSE),0)+IFERROR(VLOOKUP(A39,'2015'!$C$27:$T$37,5,FALSE),0)+IFERROR(VLOOKUP(A39,'2014'!$C$19:$T$29,5,FALSE),0)+IFERROR(VLOOKUP(A39,'2013'!$C$23:$T$34,5,FALSE),0)+IFERROR(VLOOKUP(A39,'2012'!$C$22:$T$32,5,FALSE),0)+IFERROR(VLOOKUP(A39,'2011'!$C$20:$T$29,5,FALSE),0)+IFERROR(VLOOKUP(A39,'2010'!$C$23:$T$34,5,FALSE),0)+IFERROR(VLOOKUP(A39,'2009'!$C$27:$T$38,5,FALSE),0)</f>
        <v>0</v>
      </c>
      <c r="F39" s="59">
        <f>+IFERROR(VLOOKUP(A39,'2017'!$C$32:$T$44,6,FALSE),0)+IFERROR(VLOOKUP(A39,'2016'!$C$29:$T$43,6,FALSE),0)+IFERROR(VLOOKUP(A39,'2015'!$C$27:$T$37,6,FALSE),0)+IFERROR(VLOOKUP(A39,'2014'!$C$19:$T$29,6,FALSE),0)+IFERROR(VLOOKUP(A39,'2013'!$C$23:$T$34,6,FALSE),0)+IFERROR(VLOOKUP(A39,'2012'!$C$22:$T$32,6,FALSE),0)+IFERROR(VLOOKUP(A39,'2011'!$C$20:$T$29,6,FALSE),0)+IFERROR(VLOOKUP(A39,'2010'!$C$23:$T$34,6,FALSE),0)+IFERROR(VLOOKUP(A39,'2009'!$C$27:$T$38,6,FALSE),0)</f>
        <v>2.33</v>
      </c>
      <c r="G39" s="59">
        <f>+IFERROR(VLOOKUP(A39,'2017'!$C$32:$T$44,7,FALSE),0)+IFERROR(VLOOKUP(A39,'2016'!$C$29:$T$43,7,FALSE),0)+IFERROR(VLOOKUP(A39,'2015'!$C$27:$T$37,7,FALSE),0)+IFERROR(VLOOKUP(A39,'2014'!$C$19:$T$29,7,FALSE),0)+IFERROR(VLOOKUP(A39,'2013'!$C$23:$T$34,7,FALSE),0)+IFERROR(VLOOKUP(A39,'2012'!$C$22:$T$32,7,FALSE),0)+IFERROR(VLOOKUP(A39,'2011'!$C$20:$T$29,7,FALSE),0)+IFERROR(VLOOKUP(A39,'2010'!$C$23:$T$34,7,FALSE),0)+IFERROR(VLOOKUP(A39,'2009'!$C$27:$T$38,7,FALSE),0)</f>
        <v>0</v>
      </c>
      <c r="H39" s="59">
        <f>+IFERROR(VLOOKUP(A39,'2017'!$C$32:$T$44,8,FALSE),0)+IFERROR(VLOOKUP(A39,'2016'!$C$29:$T$43,8,FALSE),0)+IFERROR(VLOOKUP(A39,'2015'!$C$27:$T$37,8,FALSE),0)+IFERROR(VLOOKUP(A39,'2014'!$C$19:$T$29,8,FALSE),0)+IFERROR(VLOOKUP(A39,'2013'!$C$23:$T$34,8,FALSE),0)+IFERROR(VLOOKUP(A39,'2012'!$C$22:$T$32,8,FALSE),0)+IFERROR(VLOOKUP(A39,'2011'!$C$20:$T$29,8,FALSE),0)+IFERROR(VLOOKUP(A39,'2010'!$C$23:$T$34,8,FALSE),0)+IFERROR(VLOOKUP(A39,'2009'!$C$27:$T$38,8,FALSE),0)</f>
        <v>5</v>
      </c>
      <c r="I39" s="59">
        <f>+IFERROR(VLOOKUP(A39,'2017'!$C$32:$T$44,9,FALSE),0)+IFERROR(VLOOKUP(A39,'2016'!$C$29:$T$43,9,FALSE),0)+IFERROR(VLOOKUP(A39,'2015'!$C$27:$T$37,9,FALSE),0)+IFERROR(VLOOKUP(A39,'2014'!$C$19:$T$29,9,FALSE),0)+IFERROR(VLOOKUP(A39,'2013'!$C$23:$T$34,9,FALSE),0)+IFERROR(VLOOKUP(A39,'2012'!$C$22:$T$32,9,FALSE),0)+IFERROR(VLOOKUP(A39,'2011'!$C$20:$T$29,9,FALSE),0)+IFERROR(VLOOKUP(A39,'2010'!$C$23:$T$34,9,FALSE),0)+IFERROR(VLOOKUP(A39,'2009'!$C$27:$T$38,9,FALSE),0)</f>
        <v>4</v>
      </c>
      <c r="J39" s="59">
        <f>+IFERROR(VLOOKUP(A39,'2017'!$C$32:$T$44,10,FALSE),0)+IFERROR(VLOOKUP(A39,'2016'!$C$29:$T$43,10,FALSE),0)+IFERROR(VLOOKUP(A39,'2015'!$C$27:$T$37,10,FALSE),0)+IFERROR(VLOOKUP(A39,'2014'!$C$19:$T$29,10,FALSE),0)+IFERROR(VLOOKUP(A39,'2013'!$C$23:$T$34,10,FALSE),0)+IFERROR(VLOOKUP(A39,'2012'!$C$22:$T$32,10,FALSE),0)+IFERROR(VLOOKUP(A39,'2011'!$C$20:$T$29,10,FALSE),0)+IFERROR(VLOOKUP(A39,'2010'!$C$23:$T$34,10,FALSE),0)+IFERROR(VLOOKUP(A39,'2009'!$C$27:$T$38,10,FALSE),0)</f>
        <v>3</v>
      </c>
      <c r="K39" s="60">
        <f t="shared" si="1"/>
        <v>9.0128755364806867</v>
      </c>
      <c r="L39" s="59">
        <f>+IFERROR(VLOOKUP(A39,'2017'!$C$32:$T$44,12,FALSE),0)+IFERROR(VLOOKUP(A39,'2016'!$C$29:$T$43,12,FALSE),0)+IFERROR(VLOOKUP(A39,'2015'!$C$27:$T$37,12,FALSE),0)+IFERROR(VLOOKUP(A39,'2014'!$C$19:$T$29,12,FALSE),0)+IFERROR(VLOOKUP(A39,'2013'!$C$23:$T$34,12,FALSE),0)+IFERROR(VLOOKUP(A39,'2012'!$C$22:$T$32,12,FALSE),0)+IFERROR(VLOOKUP(A39,'2011'!$C$20:$T$29,12,FALSE),0)+IFERROR(VLOOKUP(A39,'2010'!$C$23:$T$34,12,FALSE),0)+IFERROR(VLOOKUP(A39,'2009'!$C$27:$T$38,12,FALSE),0)</f>
        <v>0</v>
      </c>
      <c r="M39" s="59">
        <f>+IFERROR(VLOOKUP(A39,'2017'!$C$32:$T$44,13,FALSE),0)+IFERROR(VLOOKUP(A39,'2016'!$C$29:$T$43,13,FALSE),0)+IFERROR(VLOOKUP(A39,'2015'!$C$27:$T$37,13,FALSE),0)+IFERROR(VLOOKUP(A39,'2014'!$C$19:$T$29,13,FALSE),0)+IFERROR(VLOOKUP(A39,'2013'!$C$23:$T$34,13,FALSE),0)+IFERROR(VLOOKUP(A39,'2012'!$C$22:$T$32,13,FALSE),0)+IFERROR(VLOOKUP(A39,'2011'!$C$20:$T$29,13,FALSE),0)+IFERROR(VLOOKUP(A39,'2010'!$C$23:$T$34,13,FALSE),0)+IFERROR(VLOOKUP(A39,'2009'!$C$27:$T$38,13,FALSE),0)</f>
        <v>0</v>
      </c>
      <c r="N39" s="59">
        <f>+IFERROR(VLOOKUP(A39,'2017'!$C$32:$T$44,14,FALSE),0)+IFERROR(VLOOKUP(A39,'2016'!$C$29:$T$43,14,FALSE),0)+IFERROR(VLOOKUP(A39,'2015'!$C$27:$T$37,14,FALSE),0)+IFERROR(VLOOKUP(A39,'2014'!$C$19:$T$29,14,FALSE),0)+IFERROR(VLOOKUP(A39,'2013'!$C$23:$T$34,14,FALSE),0)+IFERROR(VLOOKUP(A39,'2012'!$C$22:$T$32,14,FALSE),0)+IFERROR(VLOOKUP(A39,'2011'!$C$20:$T$29,14,FALSE),0)+IFERROR(VLOOKUP(A39,'2010'!$C$23:$T$34,14,FALSE),0)+IFERROR(VLOOKUP(A39,'2009'!$C$27:$T$38,14,FALSE),0)</f>
        <v>1</v>
      </c>
      <c r="O39" s="59">
        <f>+IFERROR(VLOOKUP(A39,'2017'!$C$32:$T$44,15,FALSE),0)+IFERROR(VLOOKUP(A39,'2016'!$C$29:$T$43,15,FALSE),0)+IFERROR(VLOOKUP(A39,'2015'!$C$27:$T$37,15,FALSE),0)+IFERROR(VLOOKUP(A39,'2014'!$C$19:$T$29,15,FALSE),0)+IFERROR(VLOOKUP(A39,'2013'!$C$23:$T$34,15,FALSE),0)+IFERROR(VLOOKUP(A39,'2012'!$C$22:$T$32,15,FALSE),0)+IFERROR(VLOOKUP(A39,'2011'!$C$20:$T$29,15,FALSE),0)+IFERROR(VLOOKUP(A39,'2010'!$C$23:$T$34,15,FALSE),0)+IFERROR(VLOOKUP(A39,'2009'!$C$27:$T$38,15,FALSE),0)</f>
        <v>12</v>
      </c>
      <c r="P39" s="41">
        <f t="shared" si="0"/>
        <v>0.41666666666666669</v>
      </c>
    </row>
    <row r="40" spans="1:16" x14ac:dyDescent="0.25">
      <c r="A40" s="11" t="s">
        <v>242</v>
      </c>
      <c r="B40" s="59">
        <f>+IFERROR(VLOOKUP(A40,'2017'!$C$32:$T$44,2,FALSE),0)+IFERROR(VLOOKUP(A40,'2016'!$C$29:$T$43,2,FALSE),0)+IFERROR(VLOOKUP(A40,'2015'!$C$27:$T$37,2,FALSE),0)+IFERROR(VLOOKUP(A40,'2014'!$C$19:$T$29,2,FALSE),0)+IFERROR(VLOOKUP(A40,'2013'!$C$23:$T$34,2,FALSE),0)+IFERROR(VLOOKUP(A40,'2012'!$C$22:$T$32,2,FALSE),0)+IFERROR(VLOOKUP(A40,'2011'!$C$20:$T$29,2,FALSE),0)+IFERROR(VLOOKUP(A40,'2010'!$C$23:$T$34,2,FALSE),0)+IFERROR(VLOOKUP(A40,'2009'!$C$27:$T$38,2,FALSE),0)</f>
        <v>19</v>
      </c>
      <c r="C40" s="59">
        <f>+IFERROR(VLOOKUP(A40,'2017'!$C$32:$T$44,3,FALSE),0)+IFERROR(VLOOKUP(A40,'2016'!$C$29:$T$43,3,FALSE),0)+IFERROR(VLOOKUP(A40,'2015'!$C$27:$T$37,3,FALSE),0)+IFERROR(VLOOKUP(A40,'2014'!$C$19:$T$29,3,FALSE),0)+IFERROR(VLOOKUP(A40,'2013'!$C$23:$T$34,3,FALSE),0)+IFERROR(VLOOKUP(A40,'2012'!$C$22:$T$32,3,FALSE),0)+IFERROR(VLOOKUP(A40,'2011'!$C$20:$T$29,3,FALSE),0)+IFERROR(VLOOKUP(A40,'2010'!$C$23:$T$34,3,FALSE),0)+IFERROR(VLOOKUP(A40,'2009'!$C$27:$T$38,3,FALSE),0)</f>
        <v>21</v>
      </c>
      <c r="D40" s="59">
        <f>+IFERROR(VLOOKUP(A40,'2017'!$C$32:$T$44,4,FALSE),0)+IFERROR(VLOOKUP(A40,'2016'!$C$29:$T$43,4,FALSE),0)+IFERROR(VLOOKUP(A40,'2015'!$C$27:$T$37,4,FALSE),0)+IFERROR(VLOOKUP(A40,'2014'!$C$19:$T$29,4,FALSE),0)+IFERROR(VLOOKUP(A40,'2013'!$C$23:$T$34,4,FALSE),0)+IFERROR(VLOOKUP(A40,'2012'!$C$22:$T$32,4,FALSE),0)+IFERROR(VLOOKUP(A40,'2011'!$C$20:$T$29,4,FALSE),0)+IFERROR(VLOOKUP(A40,'2010'!$C$23:$T$34,4,FALSE),0)+IFERROR(VLOOKUP(A40,'2009'!$C$27:$T$38,4,FALSE),0)</f>
        <v>8</v>
      </c>
      <c r="E40" s="59">
        <f>+IFERROR(VLOOKUP(A40,'2017'!$C$32:$T$44,5,FALSE),0)+IFERROR(VLOOKUP(A40,'2016'!$C$29:$T$43,5,FALSE),0)+IFERROR(VLOOKUP(A40,'2015'!$C$27:$T$37,5,FALSE),0)+IFERROR(VLOOKUP(A40,'2014'!$C$19:$T$29,5,FALSE),0)+IFERROR(VLOOKUP(A40,'2013'!$C$23:$T$34,5,FALSE),0)+IFERROR(VLOOKUP(A40,'2012'!$C$22:$T$32,5,FALSE),0)+IFERROR(VLOOKUP(A40,'2011'!$C$20:$T$29,5,FALSE),0)+IFERROR(VLOOKUP(A40,'2010'!$C$23:$T$34,5,FALSE),0)+IFERROR(VLOOKUP(A40,'2009'!$C$27:$T$38,5,FALSE),0)</f>
        <v>9</v>
      </c>
      <c r="F40" s="59">
        <f>+IFERROR(VLOOKUP(A40,'2017'!$C$32:$T$44,6,FALSE),0)+IFERROR(VLOOKUP(A40,'2016'!$C$29:$T$43,6,FALSE),0)+IFERROR(VLOOKUP(A40,'2015'!$C$27:$T$37,6,FALSE),0)+IFERROR(VLOOKUP(A40,'2014'!$C$19:$T$29,6,FALSE),0)+IFERROR(VLOOKUP(A40,'2013'!$C$23:$T$34,6,FALSE),0)+IFERROR(VLOOKUP(A40,'2012'!$C$22:$T$32,6,FALSE),0)+IFERROR(VLOOKUP(A40,'2011'!$C$20:$T$29,6,FALSE),0)+IFERROR(VLOOKUP(A40,'2010'!$C$23:$T$34,6,FALSE),0)+IFERROR(VLOOKUP(A40,'2009'!$C$27:$T$38,6,FALSE),0)</f>
        <v>115.33333333333333</v>
      </c>
      <c r="G40" s="59">
        <f>+IFERROR(VLOOKUP(A40,'2017'!$C$32:$T$44,7,FALSE),0)+IFERROR(VLOOKUP(A40,'2016'!$C$29:$T$43,7,FALSE),0)+IFERROR(VLOOKUP(A40,'2015'!$C$27:$T$37,7,FALSE),0)+IFERROR(VLOOKUP(A40,'2014'!$C$19:$T$29,7,FALSE),0)+IFERROR(VLOOKUP(A40,'2013'!$C$23:$T$34,7,FALSE),0)+IFERROR(VLOOKUP(A40,'2012'!$C$22:$T$32,7,FALSE),0)+IFERROR(VLOOKUP(A40,'2011'!$C$20:$T$29,7,FALSE),0)+IFERROR(VLOOKUP(A40,'2010'!$C$23:$T$34,7,FALSE),0)+IFERROR(VLOOKUP(A40,'2009'!$C$27:$T$38,7,FALSE),0)</f>
        <v>1</v>
      </c>
      <c r="H40" s="59">
        <f>+IFERROR(VLOOKUP(A40,'2017'!$C$32:$T$44,8,FALSE),0)+IFERROR(VLOOKUP(A40,'2016'!$C$29:$T$43,8,FALSE),0)+IFERROR(VLOOKUP(A40,'2015'!$C$27:$T$37,8,FALSE),0)+IFERROR(VLOOKUP(A40,'2014'!$C$19:$T$29,8,FALSE),0)+IFERROR(VLOOKUP(A40,'2013'!$C$23:$T$34,8,FALSE),0)+IFERROR(VLOOKUP(A40,'2012'!$C$22:$T$32,8,FALSE),0)+IFERROR(VLOOKUP(A40,'2011'!$C$20:$T$29,8,FALSE),0)+IFERROR(VLOOKUP(A40,'2010'!$C$23:$T$34,8,FALSE),0)+IFERROR(VLOOKUP(A40,'2009'!$C$27:$T$38,8,FALSE),0)</f>
        <v>146</v>
      </c>
      <c r="I40" s="59">
        <f>+IFERROR(VLOOKUP(A40,'2017'!$C$32:$T$44,9,FALSE),0)+IFERROR(VLOOKUP(A40,'2016'!$C$29:$T$43,9,FALSE),0)+IFERROR(VLOOKUP(A40,'2015'!$C$27:$T$37,9,FALSE),0)+IFERROR(VLOOKUP(A40,'2014'!$C$19:$T$29,9,FALSE),0)+IFERROR(VLOOKUP(A40,'2013'!$C$23:$T$34,9,FALSE),0)+IFERROR(VLOOKUP(A40,'2012'!$C$22:$T$32,9,FALSE),0)+IFERROR(VLOOKUP(A40,'2011'!$C$20:$T$29,9,FALSE),0)+IFERROR(VLOOKUP(A40,'2010'!$C$23:$T$34,9,FALSE),0)+IFERROR(VLOOKUP(A40,'2009'!$C$27:$T$38,9,FALSE),0)</f>
        <v>97</v>
      </c>
      <c r="J40" s="59">
        <f>+IFERROR(VLOOKUP(A40,'2017'!$C$32:$T$44,10,FALSE),0)+IFERROR(VLOOKUP(A40,'2016'!$C$29:$T$43,10,FALSE),0)+IFERROR(VLOOKUP(A40,'2015'!$C$27:$T$37,10,FALSE),0)+IFERROR(VLOOKUP(A40,'2014'!$C$19:$T$29,10,FALSE),0)+IFERROR(VLOOKUP(A40,'2013'!$C$23:$T$34,10,FALSE),0)+IFERROR(VLOOKUP(A40,'2012'!$C$22:$T$32,10,FALSE),0)+IFERROR(VLOOKUP(A40,'2011'!$C$20:$T$29,10,FALSE),0)+IFERROR(VLOOKUP(A40,'2010'!$C$23:$T$34,10,FALSE),0)+IFERROR(VLOOKUP(A40,'2009'!$C$27:$T$38,10,FALSE),0)</f>
        <v>70</v>
      </c>
      <c r="K40" s="60">
        <f t="shared" si="1"/>
        <v>4.2485549132947975</v>
      </c>
      <c r="L40" s="59">
        <f>+IFERROR(VLOOKUP(A40,'2017'!$C$32:$T$44,12,FALSE),0)+IFERROR(VLOOKUP(A40,'2016'!$C$29:$T$43,12,FALSE),0)+IFERROR(VLOOKUP(A40,'2015'!$C$27:$T$37,12,FALSE),0)+IFERROR(VLOOKUP(A40,'2014'!$C$19:$T$29,12,FALSE),0)+IFERROR(VLOOKUP(A40,'2013'!$C$23:$T$34,12,FALSE),0)+IFERROR(VLOOKUP(A40,'2012'!$C$22:$T$32,12,FALSE),0)+IFERROR(VLOOKUP(A40,'2011'!$C$20:$T$29,12,FALSE),0)+IFERROR(VLOOKUP(A40,'2010'!$C$23:$T$34,12,FALSE),0)+IFERROR(VLOOKUP(A40,'2009'!$C$27:$T$38,12,FALSE),0)</f>
        <v>53</v>
      </c>
      <c r="M40" s="59">
        <f>+IFERROR(VLOOKUP(A40,'2017'!$C$32:$T$44,13,FALSE),0)+IFERROR(VLOOKUP(A40,'2016'!$C$29:$T$43,13,FALSE),0)+IFERROR(VLOOKUP(A40,'2015'!$C$27:$T$37,13,FALSE),0)+IFERROR(VLOOKUP(A40,'2014'!$C$19:$T$29,13,FALSE),0)+IFERROR(VLOOKUP(A40,'2013'!$C$23:$T$34,13,FALSE),0)+IFERROR(VLOOKUP(A40,'2012'!$C$22:$T$32,13,FALSE),0)+IFERROR(VLOOKUP(A40,'2011'!$C$20:$T$29,13,FALSE),0)+IFERROR(VLOOKUP(A40,'2010'!$C$23:$T$34,13,FALSE),0)+IFERROR(VLOOKUP(A40,'2009'!$C$27:$T$38,13,FALSE),0)</f>
        <v>20</v>
      </c>
      <c r="N40" s="59">
        <f>+IFERROR(VLOOKUP(A40,'2017'!$C$32:$T$44,14,FALSE),0)+IFERROR(VLOOKUP(A40,'2016'!$C$29:$T$43,14,FALSE),0)+IFERROR(VLOOKUP(A40,'2015'!$C$27:$T$37,14,FALSE),0)+IFERROR(VLOOKUP(A40,'2014'!$C$19:$T$29,14,FALSE),0)+IFERROR(VLOOKUP(A40,'2013'!$C$23:$T$34,14,FALSE),0)+IFERROR(VLOOKUP(A40,'2012'!$C$22:$T$32,14,FALSE),0)+IFERROR(VLOOKUP(A40,'2011'!$C$20:$T$29,14,FALSE),0)+IFERROR(VLOOKUP(A40,'2010'!$C$23:$T$34,14,FALSE),0)+IFERROR(VLOOKUP(A40,'2009'!$C$27:$T$38,14,FALSE),0)</f>
        <v>86</v>
      </c>
      <c r="O40" s="59">
        <f>+IFERROR(VLOOKUP(A40,'2017'!$C$32:$T$44,15,FALSE),0)+IFERROR(VLOOKUP(A40,'2016'!$C$29:$T$43,15,FALSE),0)+IFERROR(VLOOKUP(A40,'2015'!$C$27:$T$37,15,FALSE),0)+IFERROR(VLOOKUP(A40,'2014'!$C$19:$T$29,15,FALSE),0)+IFERROR(VLOOKUP(A40,'2013'!$C$23:$T$34,15,FALSE),0)+IFERROR(VLOOKUP(A40,'2012'!$C$22:$T$32,15,FALSE),0)+IFERROR(VLOOKUP(A40,'2011'!$C$20:$T$29,15,FALSE),0)+IFERROR(VLOOKUP(A40,'2010'!$C$23:$T$34,15,FALSE),0)+IFERROR(VLOOKUP(A40,'2009'!$C$27:$T$38,15,FALSE),0)</f>
        <v>562</v>
      </c>
      <c r="P40" s="41">
        <f t="shared" si="0"/>
        <v>0.2597864768683274</v>
      </c>
    </row>
    <row r="41" spans="1:16" x14ac:dyDescent="0.25">
      <c r="A41" s="11" t="s">
        <v>232</v>
      </c>
      <c r="B41" s="59">
        <f>+IFERROR(VLOOKUP(A41,'2017'!$C$32:$T$44,2,FALSE),0)+IFERROR(VLOOKUP(A41,'2016'!$C$29:$T$43,2,FALSE),0)+IFERROR(VLOOKUP(A41,'2015'!$C$27:$T$37,2,FALSE),0)+IFERROR(VLOOKUP(A41,'2014'!$C$19:$T$29,2,FALSE),0)+IFERROR(VLOOKUP(A41,'2013'!$C$23:$T$34,2,FALSE),0)+IFERROR(VLOOKUP(A41,'2012'!$C$22:$T$32,2,FALSE),0)+IFERROR(VLOOKUP(A41,'2011'!$C$20:$T$29,2,FALSE),0)+IFERROR(VLOOKUP(A41,'2010'!$C$23:$T$34,2,FALSE),0)+IFERROR(VLOOKUP(A41,'2009'!$C$27:$T$38,2,FALSE),0)</f>
        <v>0</v>
      </c>
      <c r="C41" s="59">
        <f>+IFERROR(VLOOKUP(A41,'2017'!$C$32:$T$44,3,FALSE),0)+IFERROR(VLOOKUP(A41,'2016'!$C$29:$T$43,3,FALSE),0)+IFERROR(VLOOKUP(A41,'2015'!$C$27:$T$37,3,FALSE),0)+IFERROR(VLOOKUP(A41,'2014'!$C$19:$T$29,3,FALSE),0)+IFERROR(VLOOKUP(A41,'2013'!$C$23:$T$34,3,FALSE),0)+IFERROR(VLOOKUP(A41,'2012'!$C$22:$T$32,3,FALSE),0)+IFERROR(VLOOKUP(A41,'2011'!$C$20:$T$29,3,FALSE),0)+IFERROR(VLOOKUP(A41,'2010'!$C$23:$T$34,3,FALSE),0)+IFERROR(VLOOKUP(A41,'2009'!$C$27:$T$38,3,FALSE),0)</f>
        <v>7</v>
      </c>
      <c r="D41" s="59">
        <f>+IFERROR(VLOOKUP(A41,'2017'!$C$32:$T$44,4,FALSE),0)+IFERROR(VLOOKUP(A41,'2016'!$C$29:$T$43,4,FALSE),0)+IFERROR(VLOOKUP(A41,'2015'!$C$27:$T$37,4,FALSE),0)+IFERROR(VLOOKUP(A41,'2014'!$C$19:$T$29,4,FALSE),0)+IFERROR(VLOOKUP(A41,'2013'!$C$23:$T$34,4,FALSE),0)+IFERROR(VLOOKUP(A41,'2012'!$C$22:$T$32,4,FALSE),0)+IFERROR(VLOOKUP(A41,'2011'!$C$20:$T$29,4,FALSE),0)+IFERROR(VLOOKUP(A41,'2010'!$C$23:$T$34,4,FALSE),0)+IFERROR(VLOOKUP(A41,'2009'!$C$27:$T$38,4,FALSE),0)</f>
        <v>1</v>
      </c>
      <c r="E41" s="59">
        <f>+IFERROR(VLOOKUP(A41,'2017'!$C$32:$T$44,5,FALSE),0)+IFERROR(VLOOKUP(A41,'2016'!$C$29:$T$43,5,FALSE),0)+IFERROR(VLOOKUP(A41,'2015'!$C$27:$T$37,5,FALSE),0)+IFERROR(VLOOKUP(A41,'2014'!$C$19:$T$29,5,FALSE),0)+IFERROR(VLOOKUP(A41,'2013'!$C$23:$T$34,5,FALSE),0)+IFERROR(VLOOKUP(A41,'2012'!$C$22:$T$32,5,FALSE),0)+IFERROR(VLOOKUP(A41,'2011'!$C$20:$T$29,5,FALSE),0)+IFERROR(VLOOKUP(A41,'2010'!$C$23:$T$34,5,FALSE),0)+IFERROR(VLOOKUP(A41,'2009'!$C$27:$T$38,5,FALSE),0)</f>
        <v>2</v>
      </c>
      <c r="F41" s="59">
        <f>+IFERROR(VLOOKUP(A41,'2017'!$C$32:$T$44,6,FALSE),0)+IFERROR(VLOOKUP(A41,'2016'!$C$29:$T$43,6,FALSE),0)+IFERROR(VLOOKUP(A41,'2015'!$C$27:$T$37,6,FALSE),0)+IFERROR(VLOOKUP(A41,'2014'!$C$19:$T$29,6,FALSE),0)+IFERROR(VLOOKUP(A41,'2013'!$C$23:$T$34,6,FALSE),0)+IFERROR(VLOOKUP(A41,'2012'!$C$22:$T$32,6,FALSE),0)+IFERROR(VLOOKUP(A41,'2011'!$C$20:$T$29,6,FALSE),0)+IFERROR(VLOOKUP(A41,'2010'!$C$23:$T$34,6,FALSE),0)+IFERROR(VLOOKUP(A41,'2009'!$C$27:$T$38,6,FALSE),0)</f>
        <v>25.333333333333332</v>
      </c>
      <c r="G41" s="59">
        <f>+IFERROR(VLOOKUP(A41,'2017'!$C$32:$T$44,7,FALSE),0)+IFERROR(VLOOKUP(A41,'2016'!$C$29:$T$43,7,FALSE),0)+IFERROR(VLOOKUP(A41,'2015'!$C$27:$T$37,7,FALSE),0)+IFERROR(VLOOKUP(A41,'2014'!$C$19:$T$29,7,FALSE),0)+IFERROR(VLOOKUP(A41,'2013'!$C$23:$T$34,7,FALSE),0)+IFERROR(VLOOKUP(A41,'2012'!$C$22:$T$32,7,FALSE),0)+IFERROR(VLOOKUP(A41,'2011'!$C$20:$T$29,7,FALSE),0)+IFERROR(VLOOKUP(A41,'2010'!$C$23:$T$34,7,FALSE),0)+IFERROR(VLOOKUP(A41,'2009'!$C$27:$T$38,7,FALSE),0)</f>
        <v>0</v>
      </c>
      <c r="H41" s="59">
        <f>+IFERROR(VLOOKUP(A41,'2017'!$C$32:$T$44,8,FALSE),0)+IFERROR(VLOOKUP(A41,'2016'!$C$29:$T$43,8,FALSE),0)+IFERROR(VLOOKUP(A41,'2015'!$C$27:$T$37,8,FALSE),0)+IFERROR(VLOOKUP(A41,'2014'!$C$19:$T$29,8,FALSE),0)+IFERROR(VLOOKUP(A41,'2013'!$C$23:$T$34,8,FALSE),0)+IFERROR(VLOOKUP(A41,'2012'!$C$22:$T$32,8,FALSE),0)+IFERROR(VLOOKUP(A41,'2011'!$C$20:$T$29,8,FALSE),0)+IFERROR(VLOOKUP(A41,'2010'!$C$23:$T$34,8,FALSE),0)+IFERROR(VLOOKUP(A41,'2009'!$C$27:$T$38,8,FALSE),0)</f>
        <v>24</v>
      </c>
      <c r="I41" s="59">
        <f>+IFERROR(VLOOKUP(A41,'2017'!$C$32:$T$44,9,FALSE),0)+IFERROR(VLOOKUP(A41,'2016'!$C$29:$T$43,9,FALSE),0)+IFERROR(VLOOKUP(A41,'2015'!$C$27:$T$37,9,FALSE),0)+IFERROR(VLOOKUP(A41,'2014'!$C$19:$T$29,9,FALSE),0)+IFERROR(VLOOKUP(A41,'2013'!$C$23:$T$34,9,FALSE),0)+IFERROR(VLOOKUP(A41,'2012'!$C$22:$T$32,9,FALSE),0)+IFERROR(VLOOKUP(A41,'2011'!$C$20:$T$29,9,FALSE),0)+IFERROR(VLOOKUP(A41,'2010'!$C$23:$T$34,9,FALSE),0)+IFERROR(VLOOKUP(A41,'2009'!$C$27:$T$38,9,FALSE),0)</f>
        <v>27</v>
      </c>
      <c r="J41" s="59">
        <f>+IFERROR(VLOOKUP(A41,'2017'!$C$32:$T$44,10,FALSE),0)+IFERROR(VLOOKUP(A41,'2016'!$C$29:$T$43,10,FALSE),0)+IFERROR(VLOOKUP(A41,'2015'!$C$27:$T$37,10,FALSE),0)+IFERROR(VLOOKUP(A41,'2014'!$C$19:$T$29,10,FALSE),0)+IFERROR(VLOOKUP(A41,'2013'!$C$23:$T$34,10,FALSE),0)+IFERROR(VLOOKUP(A41,'2012'!$C$22:$T$32,10,FALSE),0)+IFERROR(VLOOKUP(A41,'2011'!$C$20:$T$29,10,FALSE),0)+IFERROR(VLOOKUP(A41,'2010'!$C$23:$T$34,10,FALSE),0)+IFERROR(VLOOKUP(A41,'2009'!$C$27:$T$38,10,FALSE),0)</f>
        <v>18</v>
      </c>
      <c r="K41" s="60">
        <f t="shared" si="1"/>
        <v>4.9736842105263159</v>
      </c>
      <c r="L41" s="59">
        <f>+IFERROR(VLOOKUP(A41,'2017'!$C$32:$T$44,12,FALSE),0)+IFERROR(VLOOKUP(A41,'2016'!$C$29:$T$43,12,FALSE),0)+IFERROR(VLOOKUP(A41,'2015'!$C$27:$T$37,12,FALSE),0)+IFERROR(VLOOKUP(A41,'2014'!$C$19:$T$29,12,FALSE),0)+IFERROR(VLOOKUP(A41,'2013'!$C$23:$T$34,12,FALSE),0)+IFERROR(VLOOKUP(A41,'2012'!$C$22:$T$32,12,FALSE),0)+IFERROR(VLOOKUP(A41,'2011'!$C$20:$T$29,12,FALSE),0)+IFERROR(VLOOKUP(A41,'2010'!$C$23:$T$34,12,FALSE),0)+IFERROR(VLOOKUP(A41,'2009'!$C$27:$T$38,12,FALSE),0)</f>
        <v>29</v>
      </c>
      <c r="M41" s="59">
        <f>+IFERROR(VLOOKUP(A41,'2017'!$C$32:$T$44,13,FALSE),0)+IFERROR(VLOOKUP(A41,'2016'!$C$29:$T$43,13,FALSE),0)+IFERROR(VLOOKUP(A41,'2015'!$C$27:$T$37,13,FALSE),0)+IFERROR(VLOOKUP(A41,'2014'!$C$19:$T$29,13,FALSE),0)+IFERROR(VLOOKUP(A41,'2013'!$C$23:$T$34,13,FALSE),0)+IFERROR(VLOOKUP(A41,'2012'!$C$22:$T$32,13,FALSE),0)+IFERROR(VLOOKUP(A41,'2011'!$C$20:$T$29,13,FALSE),0)+IFERROR(VLOOKUP(A41,'2010'!$C$23:$T$34,13,FALSE),0)+IFERROR(VLOOKUP(A41,'2009'!$C$27:$T$38,13,FALSE),0)</f>
        <v>7</v>
      </c>
      <c r="N41" s="59">
        <f>+IFERROR(VLOOKUP(A41,'2017'!$C$32:$T$44,14,FALSE),0)+IFERROR(VLOOKUP(A41,'2016'!$C$29:$T$43,14,FALSE),0)+IFERROR(VLOOKUP(A41,'2015'!$C$27:$T$37,14,FALSE),0)+IFERROR(VLOOKUP(A41,'2014'!$C$19:$T$29,14,FALSE),0)+IFERROR(VLOOKUP(A41,'2013'!$C$23:$T$34,14,FALSE),0)+IFERROR(VLOOKUP(A41,'2012'!$C$22:$T$32,14,FALSE),0)+IFERROR(VLOOKUP(A41,'2011'!$C$20:$T$29,14,FALSE),0)+IFERROR(VLOOKUP(A41,'2010'!$C$23:$T$34,14,FALSE),0)+IFERROR(VLOOKUP(A41,'2009'!$C$27:$T$38,14,FALSE),0)</f>
        <v>20</v>
      </c>
      <c r="O41" s="59">
        <f>+IFERROR(VLOOKUP(A41,'2017'!$C$32:$T$44,15,FALSE),0)+IFERROR(VLOOKUP(A41,'2016'!$C$29:$T$43,15,FALSE),0)+IFERROR(VLOOKUP(A41,'2015'!$C$27:$T$37,15,FALSE),0)+IFERROR(VLOOKUP(A41,'2014'!$C$19:$T$29,15,FALSE),0)+IFERROR(VLOOKUP(A41,'2013'!$C$23:$T$34,15,FALSE),0)+IFERROR(VLOOKUP(A41,'2012'!$C$22:$T$32,15,FALSE),0)+IFERROR(VLOOKUP(A41,'2011'!$C$20:$T$29,15,FALSE),0)+IFERROR(VLOOKUP(A41,'2010'!$C$23:$T$34,15,FALSE),0)+IFERROR(VLOOKUP(A41,'2009'!$C$27:$T$38,15,FALSE),0)</f>
        <v>117</v>
      </c>
      <c r="P41" s="41">
        <f t="shared" si="0"/>
        <v>0.20512820512820512</v>
      </c>
    </row>
    <row r="42" spans="1:16" x14ac:dyDescent="0.25">
      <c r="A42" s="11" t="s">
        <v>297</v>
      </c>
      <c r="B42" s="59">
        <f>+IFERROR(VLOOKUP(A42,'2017'!$C$32:$T$44,2,FALSE),0)+IFERROR(VLOOKUP(A42,'2016'!$C$29:$T$43,2,FALSE),0)+IFERROR(VLOOKUP(A42,'2015'!$C$27:$T$37,2,FALSE),0)+IFERROR(VLOOKUP(A42,'2014'!$C$19:$T$29,2,FALSE),0)+IFERROR(VLOOKUP(A42,'2013'!$C$23:$T$34,2,FALSE),0)+IFERROR(VLOOKUP(A42,'2012'!$C$22:$T$32,2,FALSE),0)+IFERROR(VLOOKUP(A42,'2011'!$C$20:$T$29,2,FALSE),0)+IFERROR(VLOOKUP(A42,'2010'!$C$23:$T$34,2,FALSE),0)+IFERROR(VLOOKUP(A42,'2009'!$C$27:$T$38,2,FALSE),0)</f>
        <v>0</v>
      </c>
      <c r="C42" s="59">
        <f>+IFERROR(VLOOKUP(A42,'2017'!$C$32:$T$44,3,FALSE),0)+IFERROR(VLOOKUP(A42,'2016'!$C$29:$T$43,3,FALSE),0)+IFERROR(VLOOKUP(A42,'2015'!$C$27:$T$37,3,FALSE),0)+IFERROR(VLOOKUP(A42,'2014'!$C$19:$T$29,3,FALSE),0)+IFERROR(VLOOKUP(A42,'2013'!$C$23:$T$34,3,FALSE),0)+IFERROR(VLOOKUP(A42,'2012'!$C$22:$T$32,3,FALSE),0)+IFERROR(VLOOKUP(A42,'2011'!$C$20:$T$29,3,FALSE),0)+IFERROR(VLOOKUP(A42,'2010'!$C$23:$T$34,3,FALSE),0)+IFERROR(VLOOKUP(A42,'2009'!$C$27:$T$38,3,FALSE),0)</f>
        <v>8</v>
      </c>
      <c r="D42" s="59">
        <f>+IFERROR(VLOOKUP(A42,'2017'!$C$32:$T$44,4,FALSE),0)+IFERROR(VLOOKUP(A42,'2016'!$C$29:$T$43,4,FALSE),0)+IFERROR(VLOOKUP(A42,'2015'!$C$27:$T$37,4,FALSE),0)+IFERROR(VLOOKUP(A42,'2014'!$C$19:$T$29,4,FALSE),0)+IFERROR(VLOOKUP(A42,'2013'!$C$23:$T$34,4,FALSE),0)+IFERROR(VLOOKUP(A42,'2012'!$C$22:$T$32,4,FALSE),0)+IFERROR(VLOOKUP(A42,'2011'!$C$20:$T$29,4,FALSE),0)+IFERROR(VLOOKUP(A42,'2010'!$C$23:$T$34,4,FALSE),0)+IFERROR(VLOOKUP(A42,'2009'!$C$27:$T$38,4,FALSE),0)</f>
        <v>1</v>
      </c>
      <c r="E42" s="59">
        <f>+IFERROR(VLOOKUP(A42,'2017'!$C$32:$T$44,5,FALSE),0)+IFERROR(VLOOKUP(A42,'2016'!$C$29:$T$43,5,FALSE),0)+IFERROR(VLOOKUP(A42,'2015'!$C$27:$T$37,5,FALSE),0)+IFERROR(VLOOKUP(A42,'2014'!$C$19:$T$29,5,FALSE),0)+IFERROR(VLOOKUP(A42,'2013'!$C$23:$T$34,5,FALSE),0)+IFERROR(VLOOKUP(A42,'2012'!$C$22:$T$32,5,FALSE),0)+IFERROR(VLOOKUP(A42,'2011'!$C$20:$T$29,5,FALSE),0)+IFERROR(VLOOKUP(A42,'2010'!$C$23:$T$34,5,FALSE),0)+IFERROR(VLOOKUP(A42,'2009'!$C$27:$T$38,5,FALSE),0)</f>
        <v>0</v>
      </c>
      <c r="F42" s="59">
        <f>+IFERROR(VLOOKUP(A42,'2017'!$C$32:$T$44,6,FALSE),0)+IFERROR(VLOOKUP(A42,'2016'!$C$29:$T$43,6,FALSE),0)+IFERROR(VLOOKUP(A42,'2015'!$C$27:$T$37,6,FALSE),0)+IFERROR(VLOOKUP(A42,'2014'!$C$19:$T$29,6,FALSE),0)+IFERROR(VLOOKUP(A42,'2013'!$C$23:$T$34,6,FALSE),0)+IFERROR(VLOOKUP(A42,'2012'!$C$22:$T$32,6,FALSE),0)+IFERROR(VLOOKUP(A42,'2011'!$C$20:$T$29,6,FALSE),0)+IFERROR(VLOOKUP(A42,'2010'!$C$23:$T$34,6,FALSE),0)+IFERROR(VLOOKUP(A42,'2009'!$C$27:$T$38,6,FALSE),0)</f>
        <v>11.67</v>
      </c>
      <c r="G42" s="59">
        <f>+IFERROR(VLOOKUP(A42,'2017'!$C$32:$T$44,7,FALSE),0)+IFERROR(VLOOKUP(A42,'2016'!$C$29:$T$43,7,FALSE),0)+IFERROR(VLOOKUP(A42,'2015'!$C$27:$T$37,7,FALSE),0)+IFERROR(VLOOKUP(A42,'2014'!$C$19:$T$29,7,FALSE),0)+IFERROR(VLOOKUP(A42,'2013'!$C$23:$T$34,7,FALSE),0)+IFERROR(VLOOKUP(A42,'2012'!$C$22:$T$32,7,FALSE),0)+IFERROR(VLOOKUP(A42,'2011'!$C$20:$T$29,7,FALSE),0)+IFERROR(VLOOKUP(A42,'2010'!$C$23:$T$34,7,FALSE),0)+IFERROR(VLOOKUP(A42,'2009'!$C$27:$T$38,7,FALSE),0)</f>
        <v>0</v>
      </c>
      <c r="H42" s="59">
        <f>+IFERROR(VLOOKUP(A42,'2017'!$C$32:$T$44,8,FALSE),0)+IFERROR(VLOOKUP(A42,'2016'!$C$29:$T$43,8,FALSE),0)+IFERROR(VLOOKUP(A42,'2015'!$C$27:$T$37,8,FALSE),0)+IFERROR(VLOOKUP(A42,'2014'!$C$19:$T$29,8,FALSE),0)+IFERROR(VLOOKUP(A42,'2013'!$C$23:$T$34,8,FALSE),0)+IFERROR(VLOOKUP(A42,'2012'!$C$22:$T$32,8,FALSE),0)+IFERROR(VLOOKUP(A42,'2011'!$C$20:$T$29,8,FALSE),0)+IFERROR(VLOOKUP(A42,'2010'!$C$23:$T$34,8,FALSE),0)+IFERROR(VLOOKUP(A42,'2009'!$C$27:$T$38,8,FALSE),0)</f>
        <v>18</v>
      </c>
      <c r="I42" s="59">
        <f>+IFERROR(VLOOKUP(A42,'2017'!$C$32:$T$44,9,FALSE),0)+IFERROR(VLOOKUP(A42,'2016'!$C$29:$T$43,9,FALSE),0)+IFERROR(VLOOKUP(A42,'2015'!$C$27:$T$37,9,FALSE),0)+IFERROR(VLOOKUP(A42,'2014'!$C$19:$T$29,9,FALSE),0)+IFERROR(VLOOKUP(A42,'2013'!$C$23:$T$34,9,FALSE),0)+IFERROR(VLOOKUP(A42,'2012'!$C$22:$T$32,9,FALSE),0)+IFERROR(VLOOKUP(A42,'2011'!$C$20:$T$29,9,FALSE),0)+IFERROR(VLOOKUP(A42,'2010'!$C$23:$T$34,9,FALSE),0)+IFERROR(VLOOKUP(A42,'2009'!$C$27:$T$38,9,FALSE),0)</f>
        <v>11</v>
      </c>
      <c r="J42" s="59">
        <f>+IFERROR(VLOOKUP(A42,'2017'!$C$32:$T$44,10,FALSE),0)+IFERROR(VLOOKUP(A42,'2016'!$C$29:$T$43,10,FALSE),0)+IFERROR(VLOOKUP(A42,'2015'!$C$27:$T$37,10,FALSE),0)+IFERROR(VLOOKUP(A42,'2014'!$C$19:$T$29,10,FALSE),0)+IFERROR(VLOOKUP(A42,'2013'!$C$23:$T$34,10,FALSE),0)+IFERROR(VLOOKUP(A42,'2012'!$C$22:$T$32,10,FALSE),0)+IFERROR(VLOOKUP(A42,'2011'!$C$20:$T$29,10,FALSE),0)+IFERROR(VLOOKUP(A42,'2010'!$C$23:$T$34,10,FALSE),0)+IFERROR(VLOOKUP(A42,'2009'!$C$27:$T$38,10,FALSE),0)</f>
        <v>9</v>
      </c>
      <c r="K42" s="60">
        <f t="shared" si="1"/>
        <v>5.3984575835475574</v>
      </c>
      <c r="L42" s="59">
        <f>+IFERROR(VLOOKUP(A42,'2017'!$C$32:$T$44,12,FALSE),0)+IFERROR(VLOOKUP(A42,'2016'!$C$29:$T$43,12,FALSE),0)+IFERROR(VLOOKUP(A42,'2015'!$C$27:$T$37,12,FALSE),0)+IFERROR(VLOOKUP(A42,'2014'!$C$19:$T$29,12,FALSE),0)+IFERROR(VLOOKUP(A42,'2013'!$C$23:$T$34,12,FALSE),0)+IFERROR(VLOOKUP(A42,'2012'!$C$22:$T$32,12,FALSE),0)+IFERROR(VLOOKUP(A42,'2011'!$C$20:$T$29,12,FALSE),0)+IFERROR(VLOOKUP(A42,'2010'!$C$23:$T$34,12,FALSE),0)+IFERROR(VLOOKUP(A42,'2009'!$C$27:$T$38,12,FALSE),0)</f>
        <v>4</v>
      </c>
      <c r="M42" s="59">
        <f>+IFERROR(VLOOKUP(A42,'2017'!$C$32:$T$44,13,FALSE),0)+IFERROR(VLOOKUP(A42,'2016'!$C$29:$T$43,13,FALSE),0)+IFERROR(VLOOKUP(A42,'2015'!$C$27:$T$37,13,FALSE),0)+IFERROR(VLOOKUP(A42,'2014'!$C$19:$T$29,13,FALSE),0)+IFERROR(VLOOKUP(A42,'2013'!$C$23:$T$34,13,FALSE),0)+IFERROR(VLOOKUP(A42,'2012'!$C$22:$T$32,13,FALSE),0)+IFERROR(VLOOKUP(A42,'2011'!$C$20:$T$29,13,FALSE),0)+IFERROR(VLOOKUP(A42,'2010'!$C$23:$T$34,13,FALSE),0)+IFERROR(VLOOKUP(A42,'2009'!$C$27:$T$38,13,FALSE),0)</f>
        <v>1</v>
      </c>
      <c r="N42" s="59">
        <f>+IFERROR(VLOOKUP(A42,'2017'!$C$32:$T$44,14,FALSE),0)+IFERROR(VLOOKUP(A42,'2016'!$C$29:$T$43,14,FALSE),0)+IFERROR(VLOOKUP(A42,'2015'!$C$27:$T$37,14,FALSE),0)+IFERROR(VLOOKUP(A42,'2014'!$C$19:$T$29,14,FALSE),0)+IFERROR(VLOOKUP(A42,'2013'!$C$23:$T$34,14,FALSE),0)+IFERROR(VLOOKUP(A42,'2012'!$C$22:$T$32,14,FALSE),0)+IFERROR(VLOOKUP(A42,'2011'!$C$20:$T$29,14,FALSE),0)+IFERROR(VLOOKUP(A42,'2010'!$C$23:$T$34,14,FALSE),0)+IFERROR(VLOOKUP(A42,'2009'!$C$27:$T$38,14,FALSE),0)</f>
        <v>6</v>
      </c>
      <c r="O42" s="59">
        <f>+IFERROR(VLOOKUP(A42,'2017'!$C$32:$T$44,15,FALSE),0)+IFERROR(VLOOKUP(A42,'2016'!$C$29:$T$43,15,FALSE),0)+IFERROR(VLOOKUP(A42,'2015'!$C$27:$T$37,15,FALSE),0)+IFERROR(VLOOKUP(A42,'2014'!$C$19:$T$29,15,FALSE),0)+IFERROR(VLOOKUP(A42,'2013'!$C$23:$T$34,15,FALSE),0)+IFERROR(VLOOKUP(A42,'2012'!$C$22:$T$32,15,FALSE),0)+IFERROR(VLOOKUP(A42,'2011'!$C$20:$T$29,15,FALSE),0)+IFERROR(VLOOKUP(A42,'2010'!$C$23:$T$34,15,FALSE),0)+IFERROR(VLOOKUP(A42,'2009'!$C$27:$T$38,15,FALSE),0)</f>
        <v>56</v>
      </c>
      <c r="P42" s="41">
        <f t="shared" si="0"/>
        <v>0.32142857142857145</v>
      </c>
    </row>
    <row r="43" spans="1:16" x14ac:dyDescent="0.25">
      <c r="A43" s="11" t="s">
        <v>220</v>
      </c>
      <c r="B43" s="59">
        <f>+IFERROR(VLOOKUP(A43,'2017'!$C$32:$T$44,2,FALSE),0)+IFERROR(VLOOKUP(A43,'2016'!$C$29:$T$43,2,FALSE),0)+IFERROR(VLOOKUP(A43,'2015'!$C$27:$T$37,2,FALSE),0)+IFERROR(VLOOKUP(A43,'2014'!$C$19:$T$29,2,FALSE),0)+IFERROR(VLOOKUP(A43,'2013'!$C$23:$T$34,2,FALSE),0)+IFERROR(VLOOKUP(A43,'2012'!$C$22:$T$32,2,FALSE),0)+IFERROR(VLOOKUP(A43,'2011'!$C$20:$T$29,2,FALSE),0)+IFERROR(VLOOKUP(A43,'2010'!$C$23:$T$34,2,FALSE),0)+IFERROR(VLOOKUP(A43,'2009'!$C$27:$T$38,2,FALSE),0)</f>
        <v>7</v>
      </c>
      <c r="C43" s="59">
        <f>+IFERROR(VLOOKUP(A43,'2017'!$C$32:$T$44,3,FALSE),0)+IFERROR(VLOOKUP(A43,'2016'!$C$29:$T$43,3,FALSE),0)+IFERROR(VLOOKUP(A43,'2015'!$C$27:$T$37,3,FALSE),0)+IFERROR(VLOOKUP(A43,'2014'!$C$19:$T$29,3,FALSE),0)+IFERROR(VLOOKUP(A43,'2013'!$C$23:$T$34,3,FALSE),0)+IFERROR(VLOOKUP(A43,'2012'!$C$22:$T$32,3,FALSE),0)+IFERROR(VLOOKUP(A43,'2011'!$C$20:$T$29,3,FALSE),0)+IFERROR(VLOOKUP(A43,'2010'!$C$23:$T$34,3,FALSE),0)+IFERROR(VLOOKUP(A43,'2009'!$C$27:$T$38,3,FALSE),0)</f>
        <v>14</v>
      </c>
      <c r="D43" s="59">
        <f>+IFERROR(VLOOKUP(A43,'2017'!$C$32:$T$44,4,FALSE),0)+IFERROR(VLOOKUP(A43,'2016'!$C$29:$T$43,4,FALSE),0)+IFERROR(VLOOKUP(A43,'2015'!$C$27:$T$37,4,FALSE),0)+IFERROR(VLOOKUP(A43,'2014'!$C$19:$T$29,4,FALSE),0)+IFERROR(VLOOKUP(A43,'2013'!$C$23:$T$34,4,FALSE),0)+IFERROR(VLOOKUP(A43,'2012'!$C$22:$T$32,4,FALSE),0)+IFERROR(VLOOKUP(A43,'2011'!$C$20:$T$29,4,FALSE),0)+IFERROR(VLOOKUP(A43,'2010'!$C$23:$T$34,4,FALSE),0)+IFERROR(VLOOKUP(A43,'2009'!$C$27:$T$38,4,FALSE),0)</f>
        <v>3</v>
      </c>
      <c r="E43" s="59">
        <f>+IFERROR(VLOOKUP(A43,'2017'!$C$32:$T$44,5,FALSE),0)+IFERROR(VLOOKUP(A43,'2016'!$C$29:$T$43,5,FALSE),0)+IFERROR(VLOOKUP(A43,'2015'!$C$27:$T$37,5,FALSE),0)+IFERROR(VLOOKUP(A43,'2014'!$C$19:$T$29,5,FALSE),0)+IFERROR(VLOOKUP(A43,'2013'!$C$23:$T$34,5,FALSE),0)+IFERROR(VLOOKUP(A43,'2012'!$C$22:$T$32,5,FALSE),0)+IFERROR(VLOOKUP(A43,'2011'!$C$20:$T$29,5,FALSE),0)+IFERROR(VLOOKUP(A43,'2010'!$C$23:$T$34,5,FALSE),0)+IFERROR(VLOOKUP(A43,'2009'!$C$27:$T$38,5,FALSE),0)</f>
        <v>6</v>
      </c>
      <c r="F43" s="59">
        <f>+IFERROR(VLOOKUP(A43,'2017'!$C$32:$T$44,6,FALSE),0)+IFERROR(VLOOKUP(A43,'2016'!$C$29:$T$43,6,FALSE),0)+IFERROR(VLOOKUP(A43,'2015'!$C$27:$T$37,6,FALSE),0)+IFERROR(VLOOKUP(A43,'2014'!$C$19:$T$29,6,FALSE),0)+IFERROR(VLOOKUP(A43,'2013'!$C$23:$T$34,6,FALSE),0)+IFERROR(VLOOKUP(A43,'2012'!$C$22:$T$32,6,FALSE),0)+IFERROR(VLOOKUP(A43,'2011'!$C$20:$T$29,6,FALSE),0)+IFERROR(VLOOKUP(A43,'2010'!$C$23:$T$34,6,FALSE),0)+IFERROR(VLOOKUP(A43,'2009'!$C$27:$T$38,6,FALSE),0)</f>
        <v>60.666666666666664</v>
      </c>
      <c r="G43" s="59">
        <f>+IFERROR(VLOOKUP(A43,'2017'!$C$32:$T$44,7,FALSE),0)+IFERROR(VLOOKUP(A43,'2016'!$C$29:$T$43,7,FALSE),0)+IFERROR(VLOOKUP(A43,'2015'!$C$27:$T$37,7,FALSE),0)+IFERROR(VLOOKUP(A43,'2014'!$C$19:$T$29,7,FALSE),0)+IFERROR(VLOOKUP(A43,'2013'!$C$23:$T$34,7,FALSE),0)+IFERROR(VLOOKUP(A43,'2012'!$C$22:$T$32,7,FALSE),0)+IFERROR(VLOOKUP(A43,'2011'!$C$20:$T$29,7,FALSE),0)+IFERROR(VLOOKUP(A43,'2010'!$C$23:$T$34,7,FALSE),0)+IFERROR(VLOOKUP(A43,'2009'!$C$27:$T$38,7,FALSE),0)</f>
        <v>0</v>
      </c>
      <c r="H43" s="59">
        <f>+IFERROR(VLOOKUP(A43,'2017'!$C$32:$T$44,8,FALSE),0)+IFERROR(VLOOKUP(A43,'2016'!$C$29:$T$43,8,FALSE),0)+IFERROR(VLOOKUP(A43,'2015'!$C$27:$T$37,8,FALSE),0)+IFERROR(VLOOKUP(A43,'2014'!$C$19:$T$29,8,FALSE),0)+IFERROR(VLOOKUP(A43,'2013'!$C$23:$T$34,8,FALSE),0)+IFERROR(VLOOKUP(A43,'2012'!$C$22:$T$32,8,FALSE),0)+IFERROR(VLOOKUP(A43,'2011'!$C$20:$T$29,8,FALSE),0)+IFERROR(VLOOKUP(A43,'2010'!$C$23:$T$34,8,FALSE),0)+IFERROR(VLOOKUP(A43,'2009'!$C$27:$T$38,8,FALSE),0)</f>
        <v>54</v>
      </c>
      <c r="I43" s="59">
        <f>+IFERROR(VLOOKUP(A43,'2017'!$C$32:$T$44,9,FALSE),0)+IFERROR(VLOOKUP(A43,'2016'!$C$29:$T$43,9,FALSE),0)+IFERROR(VLOOKUP(A43,'2015'!$C$27:$T$37,9,FALSE),0)+IFERROR(VLOOKUP(A43,'2014'!$C$19:$T$29,9,FALSE),0)+IFERROR(VLOOKUP(A43,'2013'!$C$23:$T$34,9,FALSE),0)+IFERROR(VLOOKUP(A43,'2012'!$C$22:$T$32,9,FALSE),0)+IFERROR(VLOOKUP(A43,'2011'!$C$20:$T$29,9,FALSE),0)+IFERROR(VLOOKUP(A43,'2010'!$C$23:$T$34,9,FALSE),0)+IFERROR(VLOOKUP(A43,'2009'!$C$27:$T$38,9,FALSE),0)</f>
        <v>47</v>
      </c>
      <c r="J43" s="59">
        <f>+IFERROR(VLOOKUP(A43,'2017'!$C$32:$T$44,10,FALSE),0)+IFERROR(VLOOKUP(A43,'2016'!$C$29:$T$43,10,FALSE),0)+IFERROR(VLOOKUP(A43,'2015'!$C$27:$T$37,10,FALSE),0)+IFERROR(VLOOKUP(A43,'2014'!$C$19:$T$29,10,FALSE),0)+IFERROR(VLOOKUP(A43,'2013'!$C$23:$T$34,10,FALSE),0)+IFERROR(VLOOKUP(A43,'2012'!$C$22:$T$32,10,FALSE),0)+IFERROR(VLOOKUP(A43,'2011'!$C$20:$T$29,10,FALSE),0)+IFERROR(VLOOKUP(A43,'2010'!$C$23:$T$34,10,FALSE),0)+IFERROR(VLOOKUP(A43,'2009'!$C$27:$T$38,10,FALSE),0)</f>
        <v>30</v>
      </c>
      <c r="K43" s="60">
        <f t="shared" si="1"/>
        <v>3.4615384615384617</v>
      </c>
      <c r="L43" s="59">
        <f>+IFERROR(VLOOKUP(A43,'2017'!$C$32:$T$44,12,FALSE),0)+IFERROR(VLOOKUP(A43,'2016'!$C$29:$T$43,12,FALSE),0)+IFERROR(VLOOKUP(A43,'2015'!$C$27:$T$37,12,FALSE),0)+IFERROR(VLOOKUP(A43,'2014'!$C$19:$T$29,12,FALSE),0)+IFERROR(VLOOKUP(A43,'2013'!$C$23:$T$34,12,FALSE),0)+IFERROR(VLOOKUP(A43,'2012'!$C$22:$T$32,12,FALSE),0)+IFERROR(VLOOKUP(A43,'2011'!$C$20:$T$29,12,FALSE),0)+IFERROR(VLOOKUP(A43,'2010'!$C$23:$T$34,12,FALSE),0)+IFERROR(VLOOKUP(A43,'2009'!$C$27:$T$38,12,FALSE),0)</f>
        <v>28</v>
      </c>
      <c r="M43" s="59">
        <f>+IFERROR(VLOOKUP(A43,'2017'!$C$32:$T$44,13,FALSE),0)+IFERROR(VLOOKUP(A43,'2016'!$C$29:$T$43,13,FALSE),0)+IFERROR(VLOOKUP(A43,'2015'!$C$27:$T$37,13,FALSE),0)+IFERROR(VLOOKUP(A43,'2014'!$C$19:$T$29,13,FALSE),0)+IFERROR(VLOOKUP(A43,'2013'!$C$23:$T$34,13,FALSE),0)+IFERROR(VLOOKUP(A43,'2012'!$C$22:$T$32,13,FALSE),0)+IFERROR(VLOOKUP(A43,'2011'!$C$20:$T$29,13,FALSE),0)+IFERROR(VLOOKUP(A43,'2010'!$C$23:$T$34,13,FALSE),0)+IFERROR(VLOOKUP(A43,'2009'!$C$27:$T$38,13,FALSE),0)</f>
        <v>1</v>
      </c>
      <c r="N43" s="59">
        <f>+IFERROR(VLOOKUP(A43,'2017'!$C$32:$T$44,14,FALSE),0)+IFERROR(VLOOKUP(A43,'2016'!$C$29:$T$43,14,FALSE),0)+IFERROR(VLOOKUP(A43,'2015'!$C$27:$T$37,14,FALSE),0)+IFERROR(VLOOKUP(A43,'2014'!$C$19:$T$29,14,FALSE),0)+IFERROR(VLOOKUP(A43,'2013'!$C$23:$T$34,14,FALSE),0)+IFERROR(VLOOKUP(A43,'2012'!$C$22:$T$32,14,FALSE),0)+IFERROR(VLOOKUP(A43,'2011'!$C$20:$T$29,14,FALSE),0)+IFERROR(VLOOKUP(A43,'2010'!$C$23:$T$34,14,FALSE),0)+IFERROR(VLOOKUP(A43,'2009'!$C$27:$T$38,14,FALSE),0)</f>
        <v>30</v>
      </c>
      <c r="O43" s="59">
        <f>+IFERROR(VLOOKUP(A43,'2017'!$C$32:$T$44,15,FALSE),0)+IFERROR(VLOOKUP(A43,'2016'!$C$29:$T$43,15,FALSE),0)+IFERROR(VLOOKUP(A43,'2015'!$C$27:$T$37,15,FALSE),0)+IFERROR(VLOOKUP(A43,'2014'!$C$19:$T$29,15,FALSE),0)+IFERROR(VLOOKUP(A43,'2013'!$C$23:$T$34,15,FALSE),0)+IFERROR(VLOOKUP(A43,'2012'!$C$22:$T$32,15,FALSE),0)+IFERROR(VLOOKUP(A43,'2011'!$C$20:$T$29,15,FALSE),0)+IFERROR(VLOOKUP(A43,'2010'!$C$23:$T$34,15,FALSE),0)+IFERROR(VLOOKUP(A43,'2009'!$C$27:$T$38,15,FALSE),0)</f>
        <v>280</v>
      </c>
      <c r="P43" s="41">
        <f t="shared" si="0"/>
        <v>0.19285714285714287</v>
      </c>
    </row>
    <row r="44" spans="1:16" x14ac:dyDescent="0.25">
      <c r="A44" s="11" t="s">
        <v>312</v>
      </c>
      <c r="B44" s="59">
        <f>+IFERROR(VLOOKUP(A44,'2017'!$C$32:$T$44,2,FALSE),0)+IFERROR(VLOOKUP(A44,'2016'!$C$29:$T$43,2,FALSE),0)+IFERROR(VLOOKUP(A44,'2015'!$C$27:$T$37,2,FALSE),0)+IFERROR(VLOOKUP(A44,'2014'!$C$19:$T$29,2,FALSE),0)+IFERROR(VLOOKUP(A44,'2013'!$C$23:$T$34,2,FALSE),0)+IFERROR(VLOOKUP(A44,'2012'!$C$22:$T$32,2,FALSE),0)+IFERROR(VLOOKUP(A44,'2011'!$C$20:$T$29,2,FALSE),0)+IFERROR(VLOOKUP(A44,'2010'!$C$23:$T$34,2,FALSE),0)+IFERROR(VLOOKUP(A44,'2009'!$C$27:$T$38,2,FALSE),0)</f>
        <v>0</v>
      </c>
      <c r="C44" s="59">
        <f>+IFERROR(VLOOKUP(A44,'2017'!$C$32:$T$44,3,FALSE),0)+IFERROR(VLOOKUP(A44,'2016'!$C$29:$T$43,3,FALSE),0)+IFERROR(VLOOKUP(A44,'2015'!$C$27:$T$37,3,FALSE),0)+IFERROR(VLOOKUP(A44,'2014'!$C$19:$T$29,3,FALSE),0)+IFERROR(VLOOKUP(A44,'2013'!$C$23:$T$34,3,FALSE),0)+IFERROR(VLOOKUP(A44,'2012'!$C$22:$T$32,3,FALSE),0)+IFERROR(VLOOKUP(A44,'2011'!$C$20:$T$29,3,FALSE),0)+IFERROR(VLOOKUP(A44,'2010'!$C$23:$T$34,3,FALSE),0)+IFERROR(VLOOKUP(A44,'2009'!$C$27:$T$38,3,FALSE),0)</f>
        <v>16</v>
      </c>
      <c r="D44" s="59">
        <f>+IFERROR(VLOOKUP(A44,'2017'!$C$32:$T$44,4,FALSE),0)+IFERROR(VLOOKUP(A44,'2016'!$C$29:$T$43,4,FALSE),0)+IFERROR(VLOOKUP(A44,'2015'!$C$27:$T$37,4,FALSE),0)+IFERROR(VLOOKUP(A44,'2014'!$C$19:$T$29,4,FALSE),0)+IFERROR(VLOOKUP(A44,'2013'!$C$23:$T$34,4,FALSE),0)+IFERROR(VLOOKUP(A44,'2012'!$C$22:$T$32,4,FALSE),0)+IFERROR(VLOOKUP(A44,'2011'!$C$20:$T$29,4,FALSE),0)+IFERROR(VLOOKUP(A44,'2010'!$C$23:$T$34,4,FALSE),0)+IFERROR(VLOOKUP(A44,'2009'!$C$27:$T$38,4,FALSE),0)</f>
        <v>2</v>
      </c>
      <c r="E44" s="59">
        <f>+IFERROR(VLOOKUP(A44,'2017'!$C$32:$T$44,5,FALSE),0)+IFERROR(VLOOKUP(A44,'2016'!$C$29:$T$43,5,FALSE),0)+IFERROR(VLOOKUP(A44,'2015'!$C$27:$T$37,5,FALSE),0)+IFERROR(VLOOKUP(A44,'2014'!$C$19:$T$29,5,FALSE),0)+IFERROR(VLOOKUP(A44,'2013'!$C$23:$T$34,5,FALSE),0)+IFERROR(VLOOKUP(A44,'2012'!$C$22:$T$32,5,FALSE),0)+IFERROR(VLOOKUP(A44,'2011'!$C$20:$T$29,5,FALSE),0)+IFERROR(VLOOKUP(A44,'2010'!$C$23:$T$34,5,FALSE),0)+IFERROR(VLOOKUP(A44,'2009'!$C$27:$T$38,5,FALSE),0)</f>
        <v>1</v>
      </c>
      <c r="F44" s="59">
        <f>+IFERROR(VLOOKUP(A44,'2017'!$C$32:$T$44,6,FALSE),0)+IFERROR(VLOOKUP(A44,'2016'!$C$29:$T$43,6,FALSE),0)+IFERROR(VLOOKUP(A44,'2015'!$C$27:$T$37,6,FALSE),0)+IFERROR(VLOOKUP(A44,'2014'!$C$19:$T$29,6,FALSE),0)+IFERROR(VLOOKUP(A44,'2013'!$C$23:$T$34,6,FALSE),0)+IFERROR(VLOOKUP(A44,'2012'!$C$22:$T$32,6,FALSE),0)+IFERROR(VLOOKUP(A44,'2011'!$C$20:$T$29,6,FALSE),0)+IFERROR(VLOOKUP(A44,'2010'!$C$23:$T$34,6,FALSE),0)+IFERROR(VLOOKUP(A44,'2009'!$C$27:$T$38,6,FALSE),0)</f>
        <v>27.67</v>
      </c>
      <c r="G44" s="59">
        <f>+IFERROR(VLOOKUP(A44,'2017'!$C$32:$T$44,7,FALSE),0)+IFERROR(VLOOKUP(A44,'2016'!$C$29:$T$43,7,FALSE),0)+IFERROR(VLOOKUP(A44,'2015'!$C$27:$T$37,7,FALSE),0)+IFERROR(VLOOKUP(A44,'2014'!$C$19:$T$29,7,FALSE),0)+IFERROR(VLOOKUP(A44,'2013'!$C$23:$T$34,7,FALSE),0)+IFERROR(VLOOKUP(A44,'2012'!$C$22:$T$32,7,FALSE),0)+IFERROR(VLOOKUP(A44,'2011'!$C$20:$T$29,7,FALSE),0)+IFERROR(VLOOKUP(A44,'2010'!$C$23:$T$34,7,FALSE),0)+IFERROR(VLOOKUP(A44,'2009'!$C$27:$T$38,7,FALSE),0)</f>
        <v>6</v>
      </c>
      <c r="H44" s="59">
        <f>+IFERROR(VLOOKUP(A44,'2017'!$C$32:$T$44,8,FALSE),0)+IFERROR(VLOOKUP(A44,'2016'!$C$29:$T$43,8,FALSE),0)+IFERROR(VLOOKUP(A44,'2015'!$C$27:$T$37,8,FALSE),0)+IFERROR(VLOOKUP(A44,'2014'!$C$19:$T$29,8,FALSE),0)+IFERROR(VLOOKUP(A44,'2013'!$C$23:$T$34,8,FALSE),0)+IFERROR(VLOOKUP(A44,'2012'!$C$22:$T$32,8,FALSE),0)+IFERROR(VLOOKUP(A44,'2011'!$C$20:$T$29,8,FALSE),0)+IFERROR(VLOOKUP(A44,'2010'!$C$23:$T$34,8,FALSE),0)+IFERROR(VLOOKUP(A44,'2009'!$C$27:$T$38,8,FALSE),0)</f>
        <v>21</v>
      </c>
      <c r="I44" s="59">
        <f>+IFERROR(VLOOKUP(A44,'2017'!$C$32:$T$44,9,FALSE),0)+IFERROR(VLOOKUP(A44,'2016'!$C$29:$T$43,9,FALSE),0)+IFERROR(VLOOKUP(A44,'2015'!$C$27:$T$37,9,FALSE),0)+IFERROR(VLOOKUP(A44,'2014'!$C$19:$T$29,9,FALSE),0)+IFERROR(VLOOKUP(A44,'2013'!$C$23:$T$34,9,FALSE),0)+IFERROR(VLOOKUP(A44,'2012'!$C$22:$T$32,9,FALSE),0)+IFERROR(VLOOKUP(A44,'2011'!$C$20:$T$29,9,FALSE),0)+IFERROR(VLOOKUP(A44,'2010'!$C$23:$T$34,9,FALSE),0)+IFERROR(VLOOKUP(A44,'2009'!$C$27:$T$38,9,FALSE),0)</f>
        <v>16</v>
      </c>
      <c r="J44" s="59">
        <f>+IFERROR(VLOOKUP(A44,'2017'!$C$32:$T$44,10,FALSE),0)+IFERROR(VLOOKUP(A44,'2016'!$C$29:$T$43,10,FALSE),0)+IFERROR(VLOOKUP(A44,'2015'!$C$27:$T$37,10,FALSE),0)+IFERROR(VLOOKUP(A44,'2014'!$C$19:$T$29,10,FALSE),0)+IFERROR(VLOOKUP(A44,'2013'!$C$23:$T$34,10,FALSE),0)+IFERROR(VLOOKUP(A44,'2012'!$C$22:$T$32,10,FALSE),0)+IFERROR(VLOOKUP(A44,'2011'!$C$20:$T$29,10,FALSE),0)+IFERROR(VLOOKUP(A44,'2010'!$C$23:$T$34,10,FALSE),0)+IFERROR(VLOOKUP(A44,'2009'!$C$27:$T$38,10,FALSE),0)</f>
        <v>8</v>
      </c>
      <c r="K44" s="60">
        <f t="shared" si="1"/>
        <v>2.0238525478857969</v>
      </c>
      <c r="L44" s="59">
        <f>+IFERROR(VLOOKUP(A44,'2017'!$C$32:$T$44,12,FALSE),0)+IFERROR(VLOOKUP(A44,'2016'!$C$29:$T$43,12,FALSE),0)+IFERROR(VLOOKUP(A44,'2015'!$C$27:$T$37,12,FALSE),0)+IFERROR(VLOOKUP(A44,'2014'!$C$19:$T$29,12,FALSE),0)+IFERROR(VLOOKUP(A44,'2013'!$C$23:$T$34,12,FALSE),0)+IFERROR(VLOOKUP(A44,'2012'!$C$22:$T$32,12,FALSE),0)+IFERROR(VLOOKUP(A44,'2011'!$C$20:$T$29,12,FALSE),0)+IFERROR(VLOOKUP(A44,'2010'!$C$23:$T$34,12,FALSE),0)+IFERROR(VLOOKUP(A44,'2009'!$C$27:$T$38,12,FALSE),0)</f>
        <v>17</v>
      </c>
      <c r="M44" s="59">
        <f>+IFERROR(VLOOKUP(A44,'2017'!$C$32:$T$44,13,FALSE),0)+IFERROR(VLOOKUP(A44,'2016'!$C$29:$T$43,13,FALSE),0)+IFERROR(VLOOKUP(A44,'2015'!$C$27:$T$37,13,FALSE),0)+IFERROR(VLOOKUP(A44,'2014'!$C$19:$T$29,13,FALSE),0)+IFERROR(VLOOKUP(A44,'2013'!$C$23:$T$34,13,FALSE),0)+IFERROR(VLOOKUP(A44,'2012'!$C$22:$T$32,13,FALSE),0)+IFERROR(VLOOKUP(A44,'2011'!$C$20:$T$29,13,FALSE),0)+IFERROR(VLOOKUP(A44,'2010'!$C$23:$T$34,13,FALSE),0)+IFERROR(VLOOKUP(A44,'2009'!$C$27:$T$38,13,FALSE),0)</f>
        <v>3</v>
      </c>
      <c r="N44" s="59">
        <f>+IFERROR(VLOOKUP(A44,'2017'!$C$32:$T$44,14,FALSE),0)+IFERROR(VLOOKUP(A44,'2016'!$C$29:$T$43,14,FALSE),0)+IFERROR(VLOOKUP(A44,'2015'!$C$27:$T$37,14,FALSE),0)+IFERROR(VLOOKUP(A44,'2014'!$C$19:$T$29,14,FALSE),0)+IFERROR(VLOOKUP(A44,'2013'!$C$23:$T$34,14,FALSE),0)+IFERROR(VLOOKUP(A44,'2012'!$C$22:$T$32,14,FALSE),0)+IFERROR(VLOOKUP(A44,'2011'!$C$20:$T$29,14,FALSE),0)+IFERROR(VLOOKUP(A44,'2010'!$C$23:$T$34,14,FALSE),0)+IFERROR(VLOOKUP(A44,'2009'!$C$27:$T$38,14,FALSE),0)</f>
        <v>32</v>
      </c>
      <c r="O44" s="59">
        <f>+IFERROR(VLOOKUP(A44,'2017'!$C$32:$T$44,15,FALSE),0)+IFERROR(VLOOKUP(A44,'2016'!$C$29:$T$43,15,FALSE),0)+IFERROR(VLOOKUP(A44,'2015'!$C$27:$T$37,15,FALSE),0)+IFERROR(VLOOKUP(A44,'2014'!$C$19:$T$29,15,FALSE),0)+IFERROR(VLOOKUP(A44,'2013'!$C$23:$T$34,15,FALSE),0)+IFERROR(VLOOKUP(A44,'2012'!$C$22:$T$32,15,FALSE),0)+IFERROR(VLOOKUP(A44,'2011'!$C$20:$T$29,15,FALSE),0)+IFERROR(VLOOKUP(A44,'2010'!$C$23:$T$34,15,FALSE),0)+IFERROR(VLOOKUP(A44,'2009'!$C$27:$T$38,15,FALSE),0)</f>
        <v>104</v>
      </c>
      <c r="P44" s="41">
        <f t="shared" si="0"/>
        <v>0.20192307692307693</v>
      </c>
    </row>
    <row r="45" spans="1:16" x14ac:dyDescent="0.25">
      <c r="A45" s="11" t="s">
        <v>292</v>
      </c>
      <c r="B45" s="59">
        <f>+IFERROR(VLOOKUP(A45,'2017'!$C$32:$T$44,2,FALSE),0)+IFERROR(VLOOKUP(A45,'2016'!$C$29:$T$43,2,FALSE),0)+IFERROR(VLOOKUP(A45,'2015'!$C$27:$T$37,2,FALSE),0)+IFERROR(VLOOKUP(A45,'2014'!$C$19:$T$29,2,FALSE),0)+IFERROR(VLOOKUP(A45,'2013'!$C$23:$T$34,2,FALSE),0)+IFERROR(VLOOKUP(A45,'2012'!$C$22:$T$32,2,FALSE),0)+IFERROR(VLOOKUP(A45,'2011'!$C$20:$T$29,2,FALSE),0)+IFERROR(VLOOKUP(A45,'2010'!$C$23:$T$34,2,FALSE),0)+IFERROR(VLOOKUP(A45,'2009'!$C$27:$T$38,2,FALSE),0)</f>
        <v>12</v>
      </c>
      <c r="C45" s="59">
        <f>+IFERROR(VLOOKUP(A45,'2017'!$C$32:$T$44,3,FALSE),0)+IFERROR(VLOOKUP(A45,'2016'!$C$29:$T$43,3,FALSE),0)+IFERROR(VLOOKUP(A45,'2015'!$C$27:$T$37,3,FALSE),0)+IFERROR(VLOOKUP(A45,'2014'!$C$19:$T$29,3,FALSE),0)+IFERROR(VLOOKUP(A45,'2013'!$C$23:$T$34,3,FALSE),0)+IFERROR(VLOOKUP(A45,'2012'!$C$22:$T$32,3,FALSE),0)+IFERROR(VLOOKUP(A45,'2011'!$C$20:$T$29,3,FALSE),0)+IFERROR(VLOOKUP(A45,'2010'!$C$23:$T$34,3,FALSE),0)+IFERROR(VLOOKUP(A45,'2009'!$C$27:$T$38,3,FALSE),0)</f>
        <v>24</v>
      </c>
      <c r="D45" s="59">
        <f>+IFERROR(VLOOKUP(A45,'2017'!$C$32:$T$44,4,FALSE),0)+IFERROR(VLOOKUP(A45,'2016'!$C$29:$T$43,4,FALSE),0)+IFERROR(VLOOKUP(A45,'2015'!$C$27:$T$37,4,FALSE),0)+IFERROR(VLOOKUP(A45,'2014'!$C$19:$T$29,4,FALSE),0)+IFERROR(VLOOKUP(A45,'2013'!$C$23:$T$34,4,FALSE),0)+IFERROR(VLOOKUP(A45,'2012'!$C$22:$T$32,4,FALSE),0)+IFERROR(VLOOKUP(A45,'2011'!$C$20:$T$29,4,FALSE),0)+IFERROR(VLOOKUP(A45,'2010'!$C$23:$T$34,4,FALSE),0)+IFERROR(VLOOKUP(A45,'2009'!$C$27:$T$38,4,FALSE),0)</f>
        <v>6</v>
      </c>
      <c r="E45" s="59">
        <f>+IFERROR(VLOOKUP(A45,'2017'!$C$32:$T$44,5,FALSE),0)+IFERROR(VLOOKUP(A45,'2016'!$C$29:$T$43,5,FALSE),0)+IFERROR(VLOOKUP(A45,'2015'!$C$27:$T$37,5,FALSE),0)+IFERROR(VLOOKUP(A45,'2014'!$C$19:$T$29,5,FALSE),0)+IFERROR(VLOOKUP(A45,'2013'!$C$23:$T$34,5,FALSE),0)+IFERROR(VLOOKUP(A45,'2012'!$C$22:$T$32,5,FALSE),0)+IFERROR(VLOOKUP(A45,'2011'!$C$20:$T$29,5,FALSE),0)+IFERROR(VLOOKUP(A45,'2010'!$C$23:$T$34,5,FALSE),0)+IFERROR(VLOOKUP(A45,'2009'!$C$27:$T$38,5,FALSE),0)</f>
        <v>6</v>
      </c>
      <c r="F45" s="59">
        <f>+IFERROR(VLOOKUP(A45,'2017'!$C$32:$T$44,6,FALSE),0)+IFERROR(VLOOKUP(A45,'2016'!$C$29:$T$43,6,FALSE),0)+IFERROR(VLOOKUP(A45,'2015'!$C$27:$T$37,6,FALSE),0)+IFERROR(VLOOKUP(A45,'2014'!$C$19:$T$29,6,FALSE),0)+IFERROR(VLOOKUP(A45,'2013'!$C$23:$T$34,6,FALSE),0)+IFERROR(VLOOKUP(A45,'2012'!$C$22:$T$32,6,FALSE),0)+IFERROR(VLOOKUP(A45,'2011'!$C$20:$T$29,6,FALSE),0)+IFERROR(VLOOKUP(A45,'2010'!$C$23:$T$34,6,FALSE),0)+IFERROR(VLOOKUP(A45,'2009'!$C$27:$T$38,6,FALSE),0)</f>
        <v>82.34</v>
      </c>
      <c r="G45" s="59">
        <f>+IFERROR(VLOOKUP(A45,'2017'!$C$32:$T$44,7,FALSE),0)+IFERROR(VLOOKUP(A45,'2016'!$C$29:$T$43,7,FALSE),0)+IFERROR(VLOOKUP(A45,'2015'!$C$27:$T$37,7,FALSE),0)+IFERROR(VLOOKUP(A45,'2014'!$C$19:$T$29,7,FALSE),0)+IFERROR(VLOOKUP(A45,'2013'!$C$23:$T$34,7,FALSE),0)+IFERROR(VLOOKUP(A45,'2012'!$C$22:$T$32,7,FALSE),0)+IFERROR(VLOOKUP(A45,'2011'!$C$20:$T$29,7,FALSE),0)+IFERROR(VLOOKUP(A45,'2010'!$C$23:$T$34,7,FALSE),0)+IFERROR(VLOOKUP(A45,'2009'!$C$27:$T$38,7,FALSE),0)</f>
        <v>1</v>
      </c>
      <c r="H45" s="59">
        <f>+IFERROR(VLOOKUP(A45,'2017'!$C$32:$T$44,8,FALSE),0)+IFERROR(VLOOKUP(A45,'2016'!$C$29:$T$43,8,FALSE),0)+IFERROR(VLOOKUP(A45,'2015'!$C$27:$T$37,8,FALSE),0)+IFERROR(VLOOKUP(A45,'2014'!$C$19:$T$29,8,FALSE),0)+IFERROR(VLOOKUP(A45,'2013'!$C$23:$T$34,8,FALSE),0)+IFERROR(VLOOKUP(A45,'2012'!$C$22:$T$32,8,FALSE),0)+IFERROR(VLOOKUP(A45,'2011'!$C$20:$T$29,8,FALSE),0)+IFERROR(VLOOKUP(A45,'2010'!$C$23:$T$34,8,FALSE),0)+IFERROR(VLOOKUP(A45,'2009'!$C$27:$T$38,8,FALSE),0)</f>
        <v>101</v>
      </c>
      <c r="I45" s="59">
        <f>+IFERROR(VLOOKUP(A45,'2017'!$C$32:$T$44,9,FALSE),0)+IFERROR(VLOOKUP(A45,'2016'!$C$29:$T$43,9,FALSE),0)+IFERROR(VLOOKUP(A45,'2015'!$C$27:$T$37,9,FALSE),0)+IFERROR(VLOOKUP(A45,'2014'!$C$19:$T$29,9,FALSE),0)+IFERROR(VLOOKUP(A45,'2013'!$C$23:$T$34,9,FALSE),0)+IFERROR(VLOOKUP(A45,'2012'!$C$22:$T$32,9,FALSE),0)+IFERROR(VLOOKUP(A45,'2011'!$C$20:$T$29,9,FALSE),0)+IFERROR(VLOOKUP(A45,'2010'!$C$23:$T$34,9,FALSE),0)+IFERROR(VLOOKUP(A45,'2009'!$C$27:$T$38,9,FALSE),0)</f>
        <v>63</v>
      </c>
      <c r="J45" s="59">
        <f>+IFERROR(VLOOKUP(A45,'2017'!$C$32:$T$44,10,FALSE),0)+IFERROR(VLOOKUP(A45,'2016'!$C$29:$T$43,10,FALSE),0)+IFERROR(VLOOKUP(A45,'2015'!$C$27:$T$37,10,FALSE),0)+IFERROR(VLOOKUP(A45,'2014'!$C$19:$T$29,10,FALSE),0)+IFERROR(VLOOKUP(A45,'2013'!$C$23:$T$34,10,FALSE),0)+IFERROR(VLOOKUP(A45,'2012'!$C$22:$T$32,10,FALSE),0)+IFERROR(VLOOKUP(A45,'2011'!$C$20:$T$29,10,FALSE),0)+IFERROR(VLOOKUP(A45,'2010'!$C$23:$T$34,10,FALSE),0)+IFERROR(VLOOKUP(A45,'2009'!$C$27:$T$38,10,FALSE),0)</f>
        <v>40</v>
      </c>
      <c r="K45" s="60">
        <f t="shared" si="1"/>
        <v>3.4005343696866652</v>
      </c>
      <c r="L45" s="59">
        <f>+IFERROR(VLOOKUP(A45,'2017'!$C$32:$T$44,12,FALSE),0)+IFERROR(VLOOKUP(A45,'2016'!$C$29:$T$43,12,FALSE),0)+IFERROR(VLOOKUP(A45,'2015'!$C$27:$T$37,12,FALSE),0)+IFERROR(VLOOKUP(A45,'2014'!$C$19:$T$29,12,FALSE),0)+IFERROR(VLOOKUP(A45,'2013'!$C$23:$T$34,12,FALSE),0)+IFERROR(VLOOKUP(A45,'2012'!$C$22:$T$32,12,FALSE),0)+IFERROR(VLOOKUP(A45,'2011'!$C$20:$T$29,12,FALSE),0)+IFERROR(VLOOKUP(A45,'2010'!$C$23:$T$34,12,FALSE),0)+IFERROR(VLOOKUP(A45,'2009'!$C$27:$T$38,12,FALSE),0)</f>
        <v>34</v>
      </c>
      <c r="M45" s="59">
        <f>+IFERROR(VLOOKUP(A45,'2017'!$C$32:$T$44,13,FALSE),0)+IFERROR(VLOOKUP(A45,'2016'!$C$29:$T$43,13,FALSE),0)+IFERROR(VLOOKUP(A45,'2015'!$C$27:$T$37,13,FALSE),0)+IFERROR(VLOOKUP(A45,'2014'!$C$19:$T$29,13,FALSE),0)+IFERROR(VLOOKUP(A45,'2013'!$C$23:$T$34,13,FALSE),0)+IFERROR(VLOOKUP(A45,'2012'!$C$22:$T$32,13,FALSE),0)+IFERROR(VLOOKUP(A45,'2011'!$C$20:$T$29,13,FALSE),0)+IFERROR(VLOOKUP(A45,'2010'!$C$23:$T$34,13,FALSE),0)+IFERROR(VLOOKUP(A45,'2009'!$C$27:$T$38,13,FALSE),0)</f>
        <v>4</v>
      </c>
      <c r="N45" s="59">
        <f>+IFERROR(VLOOKUP(A45,'2017'!$C$32:$T$44,14,FALSE),0)+IFERROR(VLOOKUP(A45,'2016'!$C$29:$T$43,14,FALSE),0)+IFERROR(VLOOKUP(A45,'2015'!$C$27:$T$37,14,FALSE),0)+IFERROR(VLOOKUP(A45,'2014'!$C$19:$T$29,14,FALSE),0)+IFERROR(VLOOKUP(A45,'2013'!$C$23:$T$34,14,FALSE),0)+IFERROR(VLOOKUP(A45,'2012'!$C$22:$T$32,14,FALSE),0)+IFERROR(VLOOKUP(A45,'2011'!$C$20:$T$29,14,FALSE),0)+IFERROR(VLOOKUP(A45,'2010'!$C$23:$T$34,14,FALSE),0)+IFERROR(VLOOKUP(A45,'2009'!$C$27:$T$38,14,FALSE),0)</f>
        <v>52</v>
      </c>
      <c r="O45" s="59">
        <f>+IFERROR(VLOOKUP(A45,'2017'!$C$32:$T$44,15,FALSE),0)+IFERROR(VLOOKUP(A45,'2016'!$C$29:$T$43,15,FALSE),0)+IFERROR(VLOOKUP(A45,'2015'!$C$27:$T$37,15,FALSE),0)+IFERROR(VLOOKUP(A45,'2014'!$C$19:$T$29,15,FALSE),0)+IFERROR(VLOOKUP(A45,'2013'!$C$23:$T$34,15,FALSE),0)+IFERROR(VLOOKUP(A45,'2012'!$C$22:$T$32,15,FALSE),0)+IFERROR(VLOOKUP(A45,'2011'!$C$20:$T$29,15,FALSE),0)+IFERROR(VLOOKUP(A45,'2010'!$C$23:$T$34,15,FALSE),0)+IFERROR(VLOOKUP(A45,'2009'!$C$27:$T$38,15,FALSE),0)</f>
        <v>352</v>
      </c>
      <c r="P45" s="41">
        <f t="shared" si="0"/>
        <v>0.28693181818181818</v>
      </c>
    </row>
    <row r="46" spans="1:16" x14ac:dyDescent="0.25">
      <c r="A46" s="11" t="s">
        <v>293</v>
      </c>
      <c r="B46" s="59">
        <f>+IFERROR(VLOOKUP(A46,'2017'!$C$32:$T$44,2,FALSE),0)+IFERROR(VLOOKUP(A46,'2016'!$C$29:$T$43,2,FALSE),0)+IFERROR(VLOOKUP(A46,'2015'!$C$27:$T$37,2,FALSE),0)+IFERROR(VLOOKUP(A46,'2014'!$C$19:$T$29,2,FALSE),0)+IFERROR(VLOOKUP(A46,'2013'!$C$23:$T$34,2,FALSE),0)+IFERROR(VLOOKUP(A46,'2012'!$C$22:$T$32,2,FALSE),0)+IFERROR(VLOOKUP(A46,'2011'!$C$20:$T$29,2,FALSE),0)+IFERROR(VLOOKUP(A46,'2010'!$C$23:$T$34,2,FALSE),0)+IFERROR(VLOOKUP(A46,'2009'!$C$27:$T$38,2,FALSE),0)</f>
        <v>0</v>
      </c>
      <c r="C46" s="59">
        <f>+IFERROR(VLOOKUP(A46,'2017'!$C$32:$T$44,3,FALSE),0)+IFERROR(VLOOKUP(A46,'2016'!$C$29:$T$43,3,FALSE),0)+IFERROR(VLOOKUP(A46,'2015'!$C$27:$T$37,3,FALSE),0)+IFERROR(VLOOKUP(A46,'2014'!$C$19:$T$29,3,FALSE),0)+IFERROR(VLOOKUP(A46,'2013'!$C$23:$T$34,3,FALSE),0)+IFERROR(VLOOKUP(A46,'2012'!$C$22:$T$32,3,FALSE),0)+IFERROR(VLOOKUP(A46,'2011'!$C$20:$T$29,3,FALSE),0)+IFERROR(VLOOKUP(A46,'2010'!$C$23:$T$34,3,FALSE),0)+IFERROR(VLOOKUP(A46,'2009'!$C$27:$T$38,3,FALSE),0)</f>
        <v>4</v>
      </c>
      <c r="D46" s="59">
        <f>+IFERROR(VLOOKUP(A46,'2017'!$C$32:$T$44,4,FALSE),0)+IFERROR(VLOOKUP(A46,'2016'!$C$29:$T$43,4,FALSE),0)+IFERROR(VLOOKUP(A46,'2015'!$C$27:$T$37,4,FALSE),0)+IFERROR(VLOOKUP(A46,'2014'!$C$19:$T$29,4,FALSE),0)+IFERROR(VLOOKUP(A46,'2013'!$C$23:$T$34,4,FALSE),0)+IFERROR(VLOOKUP(A46,'2012'!$C$22:$T$32,4,FALSE),0)+IFERROR(VLOOKUP(A46,'2011'!$C$20:$T$29,4,FALSE),0)+IFERROR(VLOOKUP(A46,'2010'!$C$23:$T$34,4,FALSE),0)+IFERROR(VLOOKUP(A46,'2009'!$C$27:$T$38,4,FALSE),0)</f>
        <v>0</v>
      </c>
      <c r="E46" s="59">
        <f>+IFERROR(VLOOKUP(A46,'2017'!$C$32:$T$44,5,FALSE),0)+IFERROR(VLOOKUP(A46,'2016'!$C$29:$T$43,5,FALSE),0)+IFERROR(VLOOKUP(A46,'2015'!$C$27:$T$37,5,FALSE),0)+IFERROR(VLOOKUP(A46,'2014'!$C$19:$T$29,5,FALSE),0)+IFERROR(VLOOKUP(A46,'2013'!$C$23:$T$34,5,FALSE),0)+IFERROR(VLOOKUP(A46,'2012'!$C$22:$T$32,5,FALSE),0)+IFERROR(VLOOKUP(A46,'2011'!$C$20:$T$29,5,FALSE),0)+IFERROR(VLOOKUP(A46,'2010'!$C$23:$T$34,5,FALSE),0)+IFERROR(VLOOKUP(A46,'2009'!$C$27:$T$38,5,FALSE),0)</f>
        <v>0</v>
      </c>
      <c r="F46" s="59">
        <f>+IFERROR(VLOOKUP(A46,'2017'!$C$32:$T$44,6,FALSE),0)+IFERROR(VLOOKUP(A46,'2016'!$C$29:$T$43,6,FALSE),0)+IFERROR(VLOOKUP(A46,'2015'!$C$27:$T$37,6,FALSE),0)+IFERROR(VLOOKUP(A46,'2014'!$C$19:$T$29,6,FALSE),0)+IFERROR(VLOOKUP(A46,'2013'!$C$23:$T$34,6,FALSE),0)+IFERROR(VLOOKUP(A46,'2012'!$C$22:$T$32,6,FALSE),0)+IFERROR(VLOOKUP(A46,'2011'!$C$20:$T$29,6,FALSE),0)+IFERROR(VLOOKUP(A46,'2010'!$C$23:$T$34,6,FALSE),0)+IFERROR(VLOOKUP(A46,'2009'!$C$27:$T$38,6,FALSE),0)</f>
        <v>5.34</v>
      </c>
      <c r="G46" s="59">
        <f>+IFERROR(VLOOKUP(A46,'2017'!$C$32:$T$44,7,FALSE),0)+IFERROR(VLOOKUP(A46,'2016'!$C$29:$T$43,7,FALSE),0)+IFERROR(VLOOKUP(A46,'2015'!$C$27:$T$37,7,FALSE),0)+IFERROR(VLOOKUP(A46,'2014'!$C$19:$T$29,7,FALSE),0)+IFERROR(VLOOKUP(A46,'2013'!$C$23:$T$34,7,FALSE),0)+IFERROR(VLOOKUP(A46,'2012'!$C$22:$T$32,7,FALSE),0)+IFERROR(VLOOKUP(A46,'2011'!$C$20:$T$29,7,FALSE),0)+IFERROR(VLOOKUP(A46,'2010'!$C$23:$T$34,7,FALSE),0)+IFERROR(VLOOKUP(A46,'2009'!$C$27:$T$38,7,FALSE),0)</f>
        <v>1</v>
      </c>
      <c r="H46" s="59">
        <f>+IFERROR(VLOOKUP(A46,'2017'!$C$32:$T$44,8,FALSE),0)+IFERROR(VLOOKUP(A46,'2016'!$C$29:$T$43,8,FALSE),0)+IFERROR(VLOOKUP(A46,'2015'!$C$27:$T$37,8,FALSE),0)+IFERROR(VLOOKUP(A46,'2014'!$C$19:$T$29,8,FALSE),0)+IFERROR(VLOOKUP(A46,'2013'!$C$23:$T$34,8,FALSE),0)+IFERROR(VLOOKUP(A46,'2012'!$C$22:$T$32,8,FALSE),0)+IFERROR(VLOOKUP(A46,'2011'!$C$20:$T$29,8,FALSE),0)+IFERROR(VLOOKUP(A46,'2010'!$C$23:$T$34,8,FALSE),0)+IFERROR(VLOOKUP(A46,'2009'!$C$27:$T$38,8,FALSE),0)</f>
        <v>6</v>
      </c>
      <c r="I46" s="59">
        <f>+IFERROR(VLOOKUP(A46,'2017'!$C$32:$T$44,9,FALSE),0)+IFERROR(VLOOKUP(A46,'2016'!$C$29:$T$43,9,FALSE),0)+IFERROR(VLOOKUP(A46,'2015'!$C$27:$T$37,9,FALSE),0)+IFERROR(VLOOKUP(A46,'2014'!$C$19:$T$29,9,FALSE),0)+IFERROR(VLOOKUP(A46,'2013'!$C$23:$T$34,9,FALSE),0)+IFERROR(VLOOKUP(A46,'2012'!$C$22:$T$32,9,FALSE),0)+IFERROR(VLOOKUP(A46,'2011'!$C$20:$T$29,9,FALSE),0)+IFERROR(VLOOKUP(A46,'2010'!$C$23:$T$34,9,FALSE),0)+IFERROR(VLOOKUP(A46,'2009'!$C$27:$T$38,9,FALSE),0)</f>
        <v>5</v>
      </c>
      <c r="J46" s="59">
        <f>+IFERROR(VLOOKUP(A46,'2017'!$C$32:$T$44,10,FALSE),0)+IFERROR(VLOOKUP(A46,'2016'!$C$29:$T$43,10,FALSE),0)+IFERROR(VLOOKUP(A46,'2015'!$C$27:$T$37,10,FALSE),0)+IFERROR(VLOOKUP(A46,'2014'!$C$19:$T$29,10,FALSE),0)+IFERROR(VLOOKUP(A46,'2013'!$C$23:$T$34,10,FALSE),0)+IFERROR(VLOOKUP(A46,'2012'!$C$22:$T$32,10,FALSE),0)+IFERROR(VLOOKUP(A46,'2011'!$C$20:$T$29,10,FALSE),0)+IFERROR(VLOOKUP(A46,'2010'!$C$23:$T$34,10,FALSE),0)+IFERROR(VLOOKUP(A46,'2009'!$C$27:$T$38,10,FALSE),0)</f>
        <v>4</v>
      </c>
      <c r="K46" s="60">
        <f t="shared" si="1"/>
        <v>5.2434456928838955</v>
      </c>
      <c r="L46" s="59">
        <f>+IFERROR(VLOOKUP(A46,'2017'!$C$32:$T$44,12,FALSE),0)+IFERROR(VLOOKUP(A46,'2016'!$C$29:$T$43,12,FALSE),0)+IFERROR(VLOOKUP(A46,'2015'!$C$27:$T$37,12,FALSE),0)+IFERROR(VLOOKUP(A46,'2014'!$C$19:$T$29,12,FALSE),0)+IFERROR(VLOOKUP(A46,'2013'!$C$23:$T$34,12,FALSE),0)+IFERROR(VLOOKUP(A46,'2012'!$C$22:$T$32,12,FALSE),0)+IFERROR(VLOOKUP(A46,'2011'!$C$20:$T$29,12,FALSE),0)+IFERROR(VLOOKUP(A46,'2010'!$C$23:$T$34,12,FALSE),0)+IFERROR(VLOOKUP(A46,'2009'!$C$27:$T$38,12,FALSE),0)</f>
        <v>8</v>
      </c>
      <c r="M46" s="59">
        <f>+IFERROR(VLOOKUP(A46,'2017'!$C$32:$T$44,13,FALSE),0)+IFERROR(VLOOKUP(A46,'2016'!$C$29:$T$43,13,FALSE),0)+IFERROR(VLOOKUP(A46,'2015'!$C$27:$T$37,13,FALSE),0)+IFERROR(VLOOKUP(A46,'2014'!$C$19:$T$29,13,FALSE),0)+IFERROR(VLOOKUP(A46,'2013'!$C$23:$T$34,13,FALSE),0)+IFERROR(VLOOKUP(A46,'2012'!$C$22:$T$32,13,FALSE),0)+IFERROR(VLOOKUP(A46,'2011'!$C$20:$T$29,13,FALSE),0)+IFERROR(VLOOKUP(A46,'2010'!$C$23:$T$34,13,FALSE),0)+IFERROR(VLOOKUP(A46,'2009'!$C$27:$T$38,13,FALSE),0)</f>
        <v>2</v>
      </c>
      <c r="N46" s="59">
        <f>+IFERROR(VLOOKUP(A46,'2017'!$C$32:$T$44,14,FALSE),0)+IFERROR(VLOOKUP(A46,'2016'!$C$29:$T$43,14,FALSE),0)+IFERROR(VLOOKUP(A46,'2015'!$C$27:$T$37,14,FALSE),0)+IFERROR(VLOOKUP(A46,'2014'!$C$19:$T$29,14,FALSE),0)+IFERROR(VLOOKUP(A46,'2013'!$C$23:$T$34,14,FALSE),0)+IFERROR(VLOOKUP(A46,'2012'!$C$22:$T$32,14,FALSE),0)+IFERROR(VLOOKUP(A46,'2011'!$C$20:$T$29,14,FALSE),0)+IFERROR(VLOOKUP(A46,'2010'!$C$23:$T$34,14,FALSE),0)+IFERROR(VLOOKUP(A46,'2009'!$C$27:$T$38,14,FALSE),0)</f>
        <v>6</v>
      </c>
      <c r="O46" s="59">
        <f>+IFERROR(VLOOKUP(A46,'2017'!$C$32:$T$44,15,FALSE),0)+IFERROR(VLOOKUP(A46,'2016'!$C$29:$T$43,15,FALSE),0)+IFERROR(VLOOKUP(A46,'2015'!$C$27:$T$37,15,FALSE),0)+IFERROR(VLOOKUP(A46,'2014'!$C$19:$T$29,15,FALSE),0)+IFERROR(VLOOKUP(A46,'2013'!$C$23:$T$34,15,FALSE),0)+IFERROR(VLOOKUP(A46,'2012'!$C$22:$T$32,15,FALSE),0)+IFERROR(VLOOKUP(A46,'2011'!$C$20:$T$29,15,FALSE),0)+IFERROR(VLOOKUP(A46,'2010'!$C$23:$T$34,15,FALSE),0)+IFERROR(VLOOKUP(A46,'2009'!$C$27:$T$38,15,FALSE),0)</f>
        <v>20</v>
      </c>
      <c r="P46" s="41">
        <f t="shared" si="0"/>
        <v>0.3</v>
      </c>
    </row>
    <row r="47" spans="1:16" x14ac:dyDescent="0.25">
      <c r="A47" s="11" t="s">
        <v>238</v>
      </c>
      <c r="B47" s="59">
        <f>+IFERROR(VLOOKUP(A47,'2017'!$C$32:$T$44,2,FALSE),0)+IFERROR(VLOOKUP(A47,'2016'!$C$29:$T$43,2,FALSE),0)+IFERROR(VLOOKUP(A47,'2015'!$C$27:$T$37,2,FALSE),0)+IFERROR(VLOOKUP(A47,'2014'!$C$19:$T$29,2,FALSE),0)+IFERROR(VLOOKUP(A47,'2013'!$C$23:$T$34,2,FALSE),0)+IFERROR(VLOOKUP(A47,'2012'!$C$22:$T$32,2,FALSE),0)+IFERROR(VLOOKUP(A47,'2011'!$C$20:$T$29,2,FALSE),0)+IFERROR(VLOOKUP(A47,'2010'!$C$23:$T$34,2,FALSE),0)+IFERROR(VLOOKUP(A47,'2009'!$C$27:$T$38,2,FALSE),0)</f>
        <v>0</v>
      </c>
      <c r="C47" s="59">
        <f>+IFERROR(VLOOKUP(A47,'2017'!$C$32:$T$44,3,FALSE),0)+IFERROR(VLOOKUP(A47,'2016'!$C$29:$T$43,3,FALSE),0)+IFERROR(VLOOKUP(A47,'2015'!$C$27:$T$37,3,FALSE),0)+IFERROR(VLOOKUP(A47,'2014'!$C$19:$T$29,3,FALSE),0)+IFERROR(VLOOKUP(A47,'2013'!$C$23:$T$34,3,FALSE),0)+IFERROR(VLOOKUP(A47,'2012'!$C$22:$T$32,3,FALSE),0)+IFERROR(VLOOKUP(A47,'2011'!$C$20:$T$29,3,FALSE),0)+IFERROR(VLOOKUP(A47,'2010'!$C$23:$T$34,3,FALSE),0)+IFERROR(VLOOKUP(A47,'2009'!$C$27:$T$38,3,FALSE),0)</f>
        <v>11</v>
      </c>
      <c r="D47" s="59">
        <f>+IFERROR(VLOOKUP(A47,'2017'!$C$32:$T$44,4,FALSE),0)+IFERROR(VLOOKUP(A47,'2016'!$C$29:$T$43,4,FALSE),0)+IFERROR(VLOOKUP(A47,'2015'!$C$27:$T$37,4,FALSE),0)+IFERROR(VLOOKUP(A47,'2014'!$C$19:$T$29,4,FALSE),0)+IFERROR(VLOOKUP(A47,'2013'!$C$23:$T$34,4,FALSE),0)+IFERROR(VLOOKUP(A47,'2012'!$C$22:$T$32,4,FALSE),0)+IFERROR(VLOOKUP(A47,'2011'!$C$20:$T$29,4,FALSE),0)+IFERROR(VLOOKUP(A47,'2010'!$C$23:$T$34,4,FALSE),0)+IFERROR(VLOOKUP(A47,'2009'!$C$27:$T$38,4,FALSE),0)</f>
        <v>5</v>
      </c>
      <c r="E47" s="59">
        <f>+IFERROR(VLOOKUP(A47,'2017'!$C$32:$T$44,5,FALSE),0)+IFERROR(VLOOKUP(A47,'2016'!$C$29:$T$43,5,FALSE),0)+IFERROR(VLOOKUP(A47,'2015'!$C$27:$T$37,5,FALSE),0)+IFERROR(VLOOKUP(A47,'2014'!$C$19:$T$29,5,FALSE),0)+IFERROR(VLOOKUP(A47,'2013'!$C$23:$T$34,5,FALSE),0)+IFERROR(VLOOKUP(A47,'2012'!$C$22:$T$32,5,FALSE),0)+IFERROR(VLOOKUP(A47,'2011'!$C$20:$T$29,5,FALSE),0)+IFERROR(VLOOKUP(A47,'2010'!$C$23:$T$34,5,FALSE),0)+IFERROR(VLOOKUP(A47,'2009'!$C$27:$T$38,5,FALSE),0)</f>
        <v>2</v>
      </c>
      <c r="F47" s="59">
        <f>+IFERROR(VLOOKUP(A47,'2017'!$C$32:$T$44,6,FALSE),0)+IFERROR(VLOOKUP(A47,'2016'!$C$29:$T$43,6,FALSE),0)+IFERROR(VLOOKUP(A47,'2015'!$C$27:$T$37,6,FALSE),0)+IFERROR(VLOOKUP(A47,'2014'!$C$19:$T$29,6,FALSE),0)+IFERROR(VLOOKUP(A47,'2013'!$C$23:$T$34,6,FALSE),0)+IFERROR(VLOOKUP(A47,'2012'!$C$22:$T$32,6,FALSE),0)+IFERROR(VLOOKUP(A47,'2011'!$C$20:$T$29,6,FALSE),0)+IFERROR(VLOOKUP(A47,'2010'!$C$23:$T$34,6,FALSE),0)+IFERROR(VLOOKUP(A47,'2009'!$C$27:$T$38,6,FALSE),0)</f>
        <v>31</v>
      </c>
      <c r="G47" s="59">
        <f>+IFERROR(VLOOKUP(A47,'2017'!$C$32:$T$44,7,FALSE),0)+IFERROR(VLOOKUP(A47,'2016'!$C$29:$T$43,7,FALSE),0)+IFERROR(VLOOKUP(A47,'2015'!$C$27:$T$37,7,FALSE),0)+IFERROR(VLOOKUP(A47,'2014'!$C$19:$T$29,7,FALSE),0)+IFERROR(VLOOKUP(A47,'2013'!$C$23:$T$34,7,FALSE),0)+IFERROR(VLOOKUP(A47,'2012'!$C$22:$T$32,7,FALSE),0)+IFERROR(VLOOKUP(A47,'2011'!$C$20:$T$29,7,FALSE),0)+IFERROR(VLOOKUP(A47,'2010'!$C$23:$T$34,7,FALSE),0)+IFERROR(VLOOKUP(A47,'2009'!$C$27:$T$38,7,FALSE),0)</f>
        <v>0</v>
      </c>
      <c r="H47" s="59">
        <f>+IFERROR(VLOOKUP(A47,'2017'!$C$32:$T$44,8,FALSE),0)+IFERROR(VLOOKUP(A47,'2016'!$C$29:$T$43,8,FALSE),0)+IFERROR(VLOOKUP(A47,'2015'!$C$27:$T$37,8,FALSE),0)+IFERROR(VLOOKUP(A47,'2014'!$C$19:$T$29,8,FALSE),0)+IFERROR(VLOOKUP(A47,'2013'!$C$23:$T$34,8,FALSE),0)+IFERROR(VLOOKUP(A47,'2012'!$C$22:$T$32,8,FALSE),0)+IFERROR(VLOOKUP(A47,'2011'!$C$20:$T$29,8,FALSE),0)+IFERROR(VLOOKUP(A47,'2010'!$C$23:$T$34,8,FALSE),0)+IFERROR(VLOOKUP(A47,'2009'!$C$27:$T$38,8,FALSE),0)</f>
        <v>42</v>
      </c>
      <c r="I47" s="59">
        <f>+IFERROR(VLOOKUP(A47,'2017'!$C$32:$T$44,9,FALSE),0)+IFERROR(VLOOKUP(A47,'2016'!$C$29:$T$43,9,FALSE),0)+IFERROR(VLOOKUP(A47,'2015'!$C$27:$T$37,9,FALSE),0)+IFERROR(VLOOKUP(A47,'2014'!$C$19:$T$29,9,FALSE),0)+IFERROR(VLOOKUP(A47,'2013'!$C$23:$T$34,9,FALSE),0)+IFERROR(VLOOKUP(A47,'2012'!$C$22:$T$32,9,FALSE),0)+IFERROR(VLOOKUP(A47,'2011'!$C$20:$T$29,9,FALSE),0)+IFERROR(VLOOKUP(A47,'2010'!$C$23:$T$34,9,FALSE),0)+IFERROR(VLOOKUP(A47,'2009'!$C$27:$T$38,9,FALSE),0)</f>
        <v>23</v>
      </c>
      <c r="J47" s="59">
        <f>+IFERROR(VLOOKUP(A47,'2017'!$C$32:$T$44,10,FALSE),0)+IFERROR(VLOOKUP(A47,'2016'!$C$29:$T$43,10,FALSE),0)+IFERROR(VLOOKUP(A47,'2015'!$C$27:$T$37,10,FALSE),0)+IFERROR(VLOOKUP(A47,'2014'!$C$19:$T$29,10,FALSE),0)+IFERROR(VLOOKUP(A47,'2013'!$C$23:$T$34,10,FALSE),0)+IFERROR(VLOOKUP(A47,'2012'!$C$22:$T$32,10,FALSE),0)+IFERROR(VLOOKUP(A47,'2011'!$C$20:$T$29,10,FALSE),0)+IFERROR(VLOOKUP(A47,'2010'!$C$23:$T$34,10,FALSE),0)+IFERROR(VLOOKUP(A47,'2009'!$C$27:$T$38,10,FALSE),0)</f>
        <v>18</v>
      </c>
      <c r="K47" s="60">
        <f t="shared" si="1"/>
        <v>4.064516129032258</v>
      </c>
      <c r="L47" s="59">
        <f>+IFERROR(VLOOKUP(A47,'2017'!$C$32:$T$44,12,FALSE),0)+IFERROR(VLOOKUP(A47,'2016'!$C$29:$T$43,12,FALSE),0)+IFERROR(VLOOKUP(A47,'2015'!$C$27:$T$37,12,FALSE),0)+IFERROR(VLOOKUP(A47,'2014'!$C$19:$T$29,12,FALSE),0)+IFERROR(VLOOKUP(A47,'2013'!$C$23:$T$34,12,FALSE),0)+IFERROR(VLOOKUP(A47,'2012'!$C$22:$T$32,12,FALSE),0)+IFERROR(VLOOKUP(A47,'2011'!$C$20:$T$29,12,FALSE),0)+IFERROR(VLOOKUP(A47,'2010'!$C$23:$T$34,12,FALSE),0)+IFERROR(VLOOKUP(A47,'2009'!$C$27:$T$38,12,FALSE),0)</f>
        <v>10</v>
      </c>
      <c r="M47" s="59">
        <f>+IFERROR(VLOOKUP(A47,'2017'!$C$32:$T$44,13,FALSE),0)+IFERROR(VLOOKUP(A47,'2016'!$C$29:$T$43,13,FALSE),0)+IFERROR(VLOOKUP(A47,'2015'!$C$27:$T$37,13,FALSE),0)+IFERROR(VLOOKUP(A47,'2014'!$C$19:$T$29,13,FALSE),0)+IFERROR(VLOOKUP(A47,'2013'!$C$23:$T$34,13,FALSE),0)+IFERROR(VLOOKUP(A47,'2012'!$C$22:$T$32,13,FALSE),0)+IFERROR(VLOOKUP(A47,'2011'!$C$20:$T$29,13,FALSE),0)+IFERROR(VLOOKUP(A47,'2010'!$C$23:$T$34,13,FALSE),0)+IFERROR(VLOOKUP(A47,'2009'!$C$27:$T$38,13,FALSE),0)</f>
        <v>0</v>
      </c>
      <c r="N47" s="59">
        <f>+IFERROR(VLOOKUP(A47,'2017'!$C$32:$T$44,14,FALSE),0)+IFERROR(VLOOKUP(A47,'2016'!$C$29:$T$43,14,FALSE),0)+IFERROR(VLOOKUP(A47,'2015'!$C$27:$T$37,14,FALSE),0)+IFERROR(VLOOKUP(A47,'2014'!$C$19:$T$29,14,FALSE),0)+IFERROR(VLOOKUP(A47,'2013'!$C$23:$T$34,14,FALSE),0)+IFERROR(VLOOKUP(A47,'2012'!$C$22:$T$32,14,FALSE),0)+IFERROR(VLOOKUP(A47,'2011'!$C$20:$T$29,14,FALSE),0)+IFERROR(VLOOKUP(A47,'2010'!$C$23:$T$34,14,FALSE),0)+IFERROR(VLOOKUP(A47,'2009'!$C$27:$T$38,14,FALSE),0)</f>
        <v>21</v>
      </c>
      <c r="O47" s="59">
        <f>+IFERROR(VLOOKUP(A47,'2017'!$C$32:$T$44,15,FALSE),0)+IFERROR(VLOOKUP(A47,'2016'!$C$29:$T$43,15,FALSE),0)+IFERROR(VLOOKUP(A47,'2015'!$C$27:$T$37,15,FALSE),0)+IFERROR(VLOOKUP(A47,'2014'!$C$19:$T$29,15,FALSE),0)+IFERROR(VLOOKUP(A47,'2013'!$C$23:$T$34,15,FALSE),0)+IFERROR(VLOOKUP(A47,'2012'!$C$22:$T$32,15,FALSE),0)+IFERROR(VLOOKUP(A47,'2011'!$C$20:$T$29,15,FALSE),0)+IFERROR(VLOOKUP(A47,'2010'!$C$23:$T$34,15,FALSE),0)+IFERROR(VLOOKUP(A47,'2009'!$C$27:$T$38,15,FALSE),0)</f>
        <v>145</v>
      </c>
      <c r="P47" s="41">
        <f t="shared" si="0"/>
        <v>0.28965517241379313</v>
      </c>
    </row>
    <row r="48" spans="1:16" x14ac:dyDescent="0.25">
      <c r="A48" s="11" t="s">
        <v>271</v>
      </c>
      <c r="B48" s="59">
        <f>+IFERROR(VLOOKUP(A48,'2017'!$C$32:$T$44,2,FALSE),0)+IFERROR(VLOOKUP(A48,'2016'!$C$29:$T$43,2,FALSE),0)+IFERROR(VLOOKUP(A48,'2015'!$C$27:$T$37,2,FALSE),0)+IFERROR(VLOOKUP(A48,'2014'!$C$19:$T$29,2,FALSE),0)+IFERROR(VLOOKUP(A48,'2013'!$C$23:$T$34,2,FALSE),0)+IFERROR(VLOOKUP(A48,'2012'!$C$22:$T$32,2,FALSE),0)+IFERROR(VLOOKUP(A48,'2011'!$C$20:$T$29,2,FALSE),0)+IFERROR(VLOOKUP(A48,'2010'!$C$23:$T$34,2,FALSE),0)+IFERROR(VLOOKUP(A48,'2009'!$C$27:$T$38,2,FALSE),0)</f>
        <v>17</v>
      </c>
      <c r="C48" s="59">
        <f>+IFERROR(VLOOKUP(A48,'2017'!$C$32:$T$44,3,FALSE),0)+IFERROR(VLOOKUP(A48,'2016'!$C$29:$T$43,3,FALSE),0)+IFERROR(VLOOKUP(A48,'2015'!$C$27:$T$37,3,FALSE),0)+IFERROR(VLOOKUP(A48,'2014'!$C$19:$T$29,3,FALSE),0)+IFERROR(VLOOKUP(A48,'2013'!$C$23:$T$34,3,FALSE),0)+IFERROR(VLOOKUP(A48,'2012'!$C$22:$T$32,3,FALSE),0)+IFERROR(VLOOKUP(A48,'2011'!$C$20:$T$29,3,FALSE),0)+IFERROR(VLOOKUP(A48,'2010'!$C$23:$T$34,3,FALSE),0)+IFERROR(VLOOKUP(A48,'2009'!$C$27:$T$38,3,FALSE),0)</f>
        <v>25</v>
      </c>
      <c r="D48" s="59">
        <f>+IFERROR(VLOOKUP(A48,'2017'!$C$32:$T$44,4,FALSE),0)+IFERROR(VLOOKUP(A48,'2016'!$C$29:$T$43,4,FALSE),0)+IFERROR(VLOOKUP(A48,'2015'!$C$27:$T$37,4,FALSE),0)+IFERROR(VLOOKUP(A48,'2014'!$C$19:$T$29,4,FALSE),0)+IFERROR(VLOOKUP(A48,'2013'!$C$23:$T$34,4,FALSE),0)+IFERROR(VLOOKUP(A48,'2012'!$C$22:$T$32,4,FALSE),0)+IFERROR(VLOOKUP(A48,'2011'!$C$20:$T$29,4,FALSE),0)+IFERROR(VLOOKUP(A48,'2010'!$C$23:$T$34,4,FALSE),0)+IFERROR(VLOOKUP(A48,'2009'!$C$27:$T$38,4,FALSE),0)</f>
        <v>6</v>
      </c>
      <c r="E48" s="59">
        <f>+IFERROR(VLOOKUP(A48,'2017'!$C$32:$T$44,5,FALSE),0)+IFERROR(VLOOKUP(A48,'2016'!$C$29:$T$43,5,FALSE),0)+IFERROR(VLOOKUP(A48,'2015'!$C$27:$T$37,5,FALSE),0)+IFERROR(VLOOKUP(A48,'2014'!$C$19:$T$29,5,FALSE),0)+IFERROR(VLOOKUP(A48,'2013'!$C$23:$T$34,5,FALSE),0)+IFERROR(VLOOKUP(A48,'2012'!$C$22:$T$32,5,FALSE),0)+IFERROR(VLOOKUP(A48,'2011'!$C$20:$T$29,5,FALSE),0)+IFERROR(VLOOKUP(A48,'2010'!$C$23:$T$34,5,FALSE),0)+IFERROR(VLOOKUP(A48,'2009'!$C$27:$T$38,5,FALSE),0)</f>
        <v>13</v>
      </c>
      <c r="F48" s="59">
        <f>+IFERROR(VLOOKUP(A48,'2017'!$C$32:$T$44,6,FALSE),0)+IFERROR(VLOOKUP(A48,'2016'!$C$29:$T$43,6,FALSE),0)+IFERROR(VLOOKUP(A48,'2015'!$C$27:$T$37,6,FALSE),0)+IFERROR(VLOOKUP(A48,'2014'!$C$19:$T$29,6,FALSE),0)+IFERROR(VLOOKUP(A48,'2013'!$C$23:$T$34,6,FALSE),0)+IFERROR(VLOOKUP(A48,'2012'!$C$22:$T$32,6,FALSE),0)+IFERROR(VLOOKUP(A48,'2011'!$C$20:$T$29,6,FALSE),0)+IFERROR(VLOOKUP(A48,'2010'!$C$23:$T$34,6,FALSE),0)+IFERROR(VLOOKUP(A48,'2009'!$C$27:$T$38,6,FALSE),0)</f>
        <v>124</v>
      </c>
      <c r="G48" s="59">
        <f>+IFERROR(VLOOKUP(A48,'2017'!$C$32:$T$44,7,FALSE),0)+IFERROR(VLOOKUP(A48,'2016'!$C$29:$T$43,7,FALSE),0)+IFERROR(VLOOKUP(A48,'2015'!$C$27:$T$37,7,FALSE),0)+IFERROR(VLOOKUP(A48,'2014'!$C$19:$T$29,7,FALSE),0)+IFERROR(VLOOKUP(A48,'2013'!$C$23:$T$34,7,FALSE),0)+IFERROR(VLOOKUP(A48,'2012'!$C$22:$T$32,7,FALSE),0)+IFERROR(VLOOKUP(A48,'2011'!$C$20:$T$29,7,FALSE),0)+IFERROR(VLOOKUP(A48,'2010'!$C$23:$T$34,7,FALSE),0)+IFERROR(VLOOKUP(A48,'2009'!$C$27:$T$38,7,FALSE),0)</f>
        <v>2</v>
      </c>
      <c r="H48" s="59">
        <f>+IFERROR(VLOOKUP(A48,'2017'!$C$32:$T$44,8,FALSE),0)+IFERROR(VLOOKUP(A48,'2016'!$C$29:$T$43,8,FALSE),0)+IFERROR(VLOOKUP(A48,'2015'!$C$27:$T$37,8,FALSE),0)+IFERROR(VLOOKUP(A48,'2014'!$C$19:$T$29,8,FALSE),0)+IFERROR(VLOOKUP(A48,'2013'!$C$23:$T$34,8,FALSE),0)+IFERROR(VLOOKUP(A48,'2012'!$C$22:$T$32,8,FALSE),0)+IFERROR(VLOOKUP(A48,'2011'!$C$20:$T$29,8,FALSE),0)+IFERROR(VLOOKUP(A48,'2010'!$C$23:$T$34,8,FALSE),0)+IFERROR(VLOOKUP(A48,'2009'!$C$27:$T$38,8,FALSE),0)</f>
        <v>163</v>
      </c>
      <c r="I48" s="59">
        <f>+IFERROR(VLOOKUP(A48,'2017'!$C$32:$T$44,9,FALSE),0)+IFERROR(VLOOKUP(A48,'2016'!$C$29:$T$43,9,FALSE),0)+IFERROR(VLOOKUP(A48,'2015'!$C$27:$T$37,9,FALSE),0)+IFERROR(VLOOKUP(A48,'2014'!$C$19:$T$29,9,FALSE),0)+IFERROR(VLOOKUP(A48,'2013'!$C$23:$T$34,9,FALSE),0)+IFERROR(VLOOKUP(A48,'2012'!$C$22:$T$32,9,FALSE),0)+IFERROR(VLOOKUP(A48,'2011'!$C$20:$T$29,9,FALSE),0)+IFERROR(VLOOKUP(A48,'2010'!$C$23:$T$34,9,FALSE),0)+IFERROR(VLOOKUP(A48,'2009'!$C$27:$T$38,9,FALSE),0)</f>
        <v>100</v>
      </c>
      <c r="J48" s="59">
        <f>+IFERROR(VLOOKUP(A48,'2017'!$C$32:$T$44,10,FALSE),0)+IFERROR(VLOOKUP(A48,'2016'!$C$29:$T$43,10,FALSE),0)+IFERROR(VLOOKUP(A48,'2015'!$C$27:$T$37,10,FALSE),0)+IFERROR(VLOOKUP(A48,'2014'!$C$19:$T$29,10,FALSE),0)+IFERROR(VLOOKUP(A48,'2013'!$C$23:$T$34,10,FALSE),0)+IFERROR(VLOOKUP(A48,'2012'!$C$22:$T$32,10,FALSE),0)+IFERROR(VLOOKUP(A48,'2011'!$C$20:$T$29,10,FALSE),0)+IFERROR(VLOOKUP(A48,'2010'!$C$23:$T$34,10,FALSE),0)+IFERROR(VLOOKUP(A48,'2009'!$C$27:$T$38,10,FALSE),0)</f>
        <v>72</v>
      </c>
      <c r="K48" s="60">
        <f t="shared" si="1"/>
        <v>4.064516129032258</v>
      </c>
      <c r="L48" s="59">
        <f>+IFERROR(VLOOKUP(A48,'2017'!$C$32:$T$44,12,FALSE),0)+IFERROR(VLOOKUP(A48,'2016'!$C$29:$T$43,12,FALSE),0)+IFERROR(VLOOKUP(A48,'2015'!$C$27:$T$37,12,FALSE),0)+IFERROR(VLOOKUP(A48,'2014'!$C$19:$T$29,12,FALSE),0)+IFERROR(VLOOKUP(A48,'2013'!$C$23:$T$34,12,FALSE),0)+IFERROR(VLOOKUP(A48,'2012'!$C$22:$T$32,12,FALSE),0)+IFERROR(VLOOKUP(A48,'2011'!$C$20:$T$29,12,FALSE),0)+IFERROR(VLOOKUP(A48,'2010'!$C$23:$T$34,12,FALSE),0)+IFERROR(VLOOKUP(A48,'2009'!$C$27:$T$38,12,FALSE),0)</f>
        <v>42</v>
      </c>
      <c r="M48" s="59">
        <f>+IFERROR(VLOOKUP(A48,'2017'!$C$32:$T$44,13,FALSE),0)+IFERROR(VLOOKUP(A48,'2016'!$C$29:$T$43,13,FALSE),0)+IFERROR(VLOOKUP(A48,'2015'!$C$27:$T$37,13,FALSE),0)+IFERROR(VLOOKUP(A48,'2014'!$C$19:$T$29,13,FALSE),0)+IFERROR(VLOOKUP(A48,'2013'!$C$23:$T$34,13,FALSE),0)+IFERROR(VLOOKUP(A48,'2012'!$C$22:$T$32,13,FALSE),0)+IFERROR(VLOOKUP(A48,'2011'!$C$20:$T$29,13,FALSE),0)+IFERROR(VLOOKUP(A48,'2010'!$C$23:$T$34,13,FALSE),0)+IFERROR(VLOOKUP(A48,'2009'!$C$27:$T$38,13,FALSE),0)</f>
        <v>10</v>
      </c>
      <c r="N48" s="59">
        <f>+IFERROR(VLOOKUP(A48,'2017'!$C$32:$T$44,14,FALSE),0)+IFERROR(VLOOKUP(A48,'2016'!$C$29:$T$43,14,FALSE),0)+IFERROR(VLOOKUP(A48,'2015'!$C$27:$T$37,14,FALSE),0)+IFERROR(VLOOKUP(A48,'2014'!$C$19:$T$29,14,FALSE),0)+IFERROR(VLOOKUP(A48,'2013'!$C$23:$T$34,14,FALSE),0)+IFERROR(VLOOKUP(A48,'2012'!$C$22:$T$32,14,FALSE),0)+IFERROR(VLOOKUP(A48,'2011'!$C$20:$T$29,14,FALSE),0)+IFERROR(VLOOKUP(A48,'2010'!$C$23:$T$34,14,FALSE),0)+IFERROR(VLOOKUP(A48,'2009'!$C$27:$T$38,14,FALSE),0)</f>
        <v>80</v>
      </c>
      <c r="O48" s="59">
        <f>+IFERROR(VLOOKUP(A48,'2017'!$C$32:$T$44,15,FALSE),0)+IFERROR(VLOOKUP(A48,'2016'!$C$29:$T$43,15,FALSE),0)+IFERROR(VLOOKUP(A48,'2015'!$C$27:$T$37,15,FALSE),0)+IFERROR(VLOOKUP(A48,'2014'!$C$19:$T$29,15,FALSE),0)+IFERROR(VLOOKUP(A48,'2013'!$C$23:$T$34,15,FALSE),0)+IFERROR(VLOOKUP(A48,'2012'!$C$22:$T$32,15,FALSE),0)+IFERROR(VLOOKUP(A48,'2011'!$C$20:$T$29,15,FALSE),0)+IFERROR(VLOOKUP(A48,'2010'!$C$23:$T$34,15,FALSE),0)+IFERROR(VLOOKUP(A48,'2009'!$C$27:$T$38,15,FALSE),0)</f>
        <v>534</v>
      </c>
      <c r="P48" s="41">
        <f t="shared" si="0"/>
        <v>0.30524344569288392</v>
      </c>
    </row>
    <row r="49" spans="1:16" x14ac:dyDescent="0.25">
      <c r="A49" s="11" t="s">
        <v>231</v>
      </c>
      <c r="B49" s="59">
        <f>+IFERROR(VLOOKUP(A49,'2017'!$C$32:$T$44,2,FALSE),0)+IFERROR(VLOOKUP(A49,'2016'!$C$29:$T$43,2,FALSE),0)+IFERROR(VLOOKUP(A49,'2015'!$C$27:$T$37,2,FALSE),0)+IFERROR(VLOOKUP(A49,'2014'!$C$19:$T$29,2,FALSE),0)+IFERROR(VLOOKUP(A49,'2013'!$C$23:$T$34,2,FALSE),0)+IFERROR(VLOOKUP(A49,'2012'!$C$22:$T$32,2,FALSE),0)+IFERROR(VLOOKUP(A49,'2011'!$C$20:$T$29,2,FALSE),0)+IFERROR(VLOOKUP(A49,'2010'!$C$23:$T$34,2,FALSE),0)+IFERROR(VLOOKUP(A49,'2009'!$C$27:$T$38,2,FALSE),0)</f>
        <v>0</v>
      </c>
      <c r="C49" s="59">
        <f>+IFERROR(VLOOKUP(A49,'2017'!$C$32:$T$44,3,FALSE),0)+IFERROR(VLOOKUP(A49,'2016'!$C$29:$T$43,3,FALSE),0)+IFERROR(VLOOKUP(A49,'2015'!$C$27:$T$37,3,FALSE),0)+IFERROR(VLOOKUP(A49,'2014'!$C$19:$T$29,3,FALSE),0)+IFERROR(VLOOKUP(A49,'2013'!$C$23:$T$34,3,FALSE),0)+IFERROR(VLOOKUP(A49,'2012'!$C$22:$T$32,3,FALSE),0)+IFERROR(VLOOKUP(A49,'2011'!$C$20:$T$29,3,FALSE),0)+IFERROR(VLOOKUP(A49,'2010'!$C$23:$T$34,3,FALSE),0)+IFERROR(VLOOKUP(A49,'2009'!$C$27:$T$38,3,FALSE),0)</f>
        <v>11</v>
      </c>
      <c r="D49" s="59">
        <f>+IFERROR(VLOOKUP(A49,'2017'!$C$32:$T$44,4,FALSE),0)+IFERROR(VLOOKUP(A49,'2016'!$C$29:$T$43,4,FALSE),0)+IFERROR(VLOOKUP(A49,'2015'!$C$27:$T$37,4,FALSE),0)+IFERROR(VLOOKUP(A49,'2014'!$C$19:$T$29,4,FALSE),0)+IFERROR(VLOOKUP(A49,'2013'!$C$23:$T$34,4,FALSE),0)+IFERROR(VLOOKUP(A49,'2012'!$C$22:$T$32,4,FALSE),0)+IFERROR(VLOOKUP(A49,'2011'!$C$20:$T$29,4,FALSE),0)+IFERROR(VLOOKUP(A49,'2010'!$C$23:$T$34,4,FALSE),0)+IFERROR(VLOOKUP(A49,'2009'!$C$27:$T$38,4,FALSE),0)</f>
        <v>1</v>
      </c>
      <c r="E49" s="59">
        <f>+IFERROR(VLOOKUP(A49,'2017'!$C$32:$T$44,5,FALSE),0)+IFERROR(VLOOKUP(A49,'2016'!$C$29:$T$43,5,FALSE),0)+IFERROR(VLOOKUP(A49,'2015'!$C$27:$T$37,5,FALSE),0)+IFERROR(VLOOKUP(A49,'2014'!$C$19:$T$29,5,FALSE),0)+IFERROR(VLOOKUP(A49,'2013'!$C$23:$T$34,5,FALSE),0)+IFERROR(VLOOKUP(A49,'2012'!$C$22:$T$32,5,FALSE),0)+IFERROR(VLOOKUP(A49,'2011'!$C$20:$T$29,5,FALSE),0)+IFERROR(VLOOKUP(A49,'2010'!$C$23:$T$34,5,FALSE),0)+IFERROR(VLOOKUP(A49,'2009'!$C$27:$T$38,5,FALSE),0)</f>
        <v>0</v>
      </c>
      <c r="F49" s="59">
        <f>+IFERROR(VLOOKUP(A49,'2017'!$C$32:$T$44,6,FALSE),0)+IFERROR(VLOOKUP(A49,'2016'!$C$29:$T$43,6,FALSE),0)+IFERROR(VLOOKUP(A49,'2015'!$C$27:$T$37,6,FALSE),0)+IFERROR(VLOOKUP(A49,'2014'!$C$19:$T$29,6,FALSE),0)+IFERROR(VLOOKUP(A49,'2013'!$C$23:$T$34,6,FALSE),0)+IFERROR(VLOOKUP(A49,'2012'!$C$22:$T$32,6,FALSE),0)+IFERROR(VLOOKUP(A49,'2011'!$C$20:$T$29,6,FALSE),0)+IFERROR(VLOOKUP(A49,'2010'!$C$23:$T$34,6,FALSE),0)+IFERROR(VLOOKUP(A49,'2009'!$C$27:$T$38,6,FALSE),0)</f>
        <v>22.666666666666668</v>
      </c>
      <c r="G49" s="59">
        <f>+IFERROR(VLOOKUP(A49,'2017'!$C$32:$T$44,7,FALSE),0)+IFERROR(VLOOKUP(A49,'2016'!$C$29:$T$43,7,FALSE),0)+IFERROR(VLOOKUP(A49,'2015'!$C$27:$T$37,7,FALSE),0)+IFERROR(VLOOKUP(A49,'2014'!$C$19:$T$29,7,FALSE),0)+IFERROR(VLOOKUP(A49,'2013'!$C$23:$T$34,7,FALSE),0)+IFERROR(VLOOKUP(A49,'2012'!$C$22:$T$32,7,FALSE),0)+IFERROR(VLOOKUP(A49,'2011'!$C$20:$T$29,7,FALSE),0)+IFERROR(VLOOKUP(A49,'2010'!$C$23:$T$34,7,FALSE),0)+IFERROR(VLOOKUP(A49,'2009'!$C$27:$T$38,7,FALSE),0)</f>
        <v>0</v>
      </c>
      <c r="H49" s="59">
        <f>+IFERROR(VLOOKUP(A49,'2017'!$C$32:$T$44,8,FALSE),0)+IFERROR(VLOOKUP(A49,'2016'!$C$29:$T$43,8,FALSE),0)+IFERROR(VLOOKUP(A49,'2015'!$C$27:$T$37,8,FALSE),0)+IFERROR(VLOOKUP(A49,'2014'!$C$19:$T$29,8,FALSE),0)+IFERROR(VLOOKUP(A49,'2013'!$C$23:$T$34,8,FALSE),0)+IFERROR(VLOOKUP(A49,'2012'!$C$22:$T$32,8,FALSE),0)+IFERROR(VLOOKUP(A49,'2011'!$C$20:$T$29,8,FALSE),0)+IFERROR(VLOOKUP(A49,'2010'!$C$23:$T$34,8,FALSE),0)+IFERROR(VLOOKUP(A49,'2009'!$C$27:$T$38,8,FALSE),0)</f>
        <v>30</v>
      </c>
      <c r="I49" s="59">
        <f>+IFERROR(VLOOKUP(A49,'2017'!$C$32:$T$44,9,FALSE),0)+IFERROR(VLOOKUP(A49,'2016'!$C$29:$T$43,9,FALSE),0)+IFERROR(VLOOKUP(A49,'2015'!$C$27:$T$37,9,FALSE),0)+IFERROR(VLOOKUP(A49,'2014'!$C$19:$T$29,9,FALSE),0)+IFERROR(VLOOKUP(A49,'2013'!$C$23:$T$34,9,FALSE),0)+IFERROR(VLOOKUP(A49,'2012'!$C$22:$T$32,9,FALSE),0)+IFERROR(VLOOKUP(A49,'2011'!$C$20:$T$29,9,FALSE),0)+IFERROR(VLOOKUP(A49,'2010'!$C$23:$T$34,9,FALSE),0)+IFERROR(VLOOKUP(A49,'2009'!$C$27:$T$38,9,FALSE),0)</f>
        <v>18</v>
      </c>
      <c r="J49" s="59">
        <f>+IFERROR(VLOOKUP(A49,'2017'!$C$32:$T$44,10,FALSE),0)+IFERROR(VLOOKUP(A49,'2016'!$C$29:$T$43,10,FALSE),0)+IFERROR(VLOOKUP(A49,'2015'!$C$27:$T$37,10,FALSE),0)+IFERROR(VLOOKUP(A49,'2014'!$C$19:$T$29,10,FALSE),0)+IFERROR(VLOOKUP(A49,'2013'!$C$23:$T$34,10,FALSE),0)+IFERROR(VLOOKUP(A49,'2012'!$C$22:$T$32,10,FALSE),0)+IFERROR(VLOOKUP(A49,'2011'!$C$20:$T$29,10,FALSE),0)+IFERROR(VLOOKUP(A49,'2010'!$C$23:$T$34,10,FALSE),0)+IFERROR(VLOOKUP(A49,'2009'!$C$27:$T$38,10,FALSE),0)</f>
        <v>11</v>
      </c>
      <c r="K49" s="60">
        <f t="shared" si="1"/>
        <v>3.3970588235294117</v>
      </c>
      <c r="L49" s="59">
        <f>+IFERROR(VLOOKUP(A49,'2017'!$C$32:$T$44,12,FALSE),0)+IFERROR(VLOOKUP(A49,'2016'!$C$29:$T$43,12,FALSE),0)+IFERROR(VLOOKUP(A49,'2015'!$C$27:$T$37,12,FALSE),0)+IFERROR(VLOOKUP(A49,'2014'!$C$19:$T$29,12,FALSE),0)+IFERROR(VLOOKUP(A49,'2013'!$C$23:$T$34,12,FALSE),0)+IFERROR(VLOOKUP(A49,'2012'!$C$22:$T$32,12,FALSE),0)+IFERROR(VLOOKUP(A49,'2011'!$C$20:$T$29,12,FALSE),0)+IFERROR(VLOOKUP(A49,'2010'!$C$23:$T$34,12,FALSE),0)+IFERROR(VLOOKUP(A49,'2009'!$C$27:$T$38,12,FALSE),0)</f>
        <v>9</v>
      </c>
      <c r="M49" s="59">
        <f>+IFERROR(VLOOKUP(A49,'2017'!$C$32:$T$44,13,FALSE),0)+IFERROR(VLOOKUP(A49,'2016'!$C$29:$T$43,13,FALSE),0)+IFERROR(VLOOKUP(A49,'2015'!$C$27:$T$37,13,FALSE),0)+IFERROR(VLOOKUP(A49,'2014'!$C$19:$T$29,13,FALSE),0)+IFERROR(VLOOKUP(A49,'2013'!$C$23:$T$34,13,FALSE),0)+IFERROR(VLOOKUP(A49,'2012'!$C$22:$T$32,13,FALSE),0)+IFERROR(VLOOKUP(A49,'2011'!$C$20:$T$29,13,FALSE),0)+IFERROR(VLOOKUP(A49,'2010'!$C$23:$T$34,13,FALSE),0)+IFERROR(VLOOKUP(A49,'2009'!$C$27:$T$38,13,FALSE),0)</f>
        <v>1</v>
      </c>
      <c r="N49" s="59">
        <f>+IFERROR(VLOOKUP(A49,'2017'!$C$32:$T$44,14,FALSE),0)+IFERROR(VLOOKUP(A49,'2016'!$C$29:$T$43,14,FALSE),0)+IFERROR(VLOOKUP(A49,'2015'!$C$27:$T$37,14,FALSE),0)+IFERROR(VLOOKUP(A49,'2014'!$C$19:$T$29,14,FALSE),0)+IFERROR(VLOOKUP(A49,'2013'!$C$23:$T$34,14,FALSE),0)+IFERROR(VLOOKUP(A49,'2012'!$C$22:$T$32,14,FALSE),0)+IFERROR(VLOOKUP(A49,'2011'!$C$20:$T$29,14,FALSE),0)+IFERROR(VLOOKUP(A49,'2010'!$C$23:$T$34,14,FALSE),0)+IFERROR(VLOOKUP(A49,'2009'!$C$27:$T$38,14,FALSE),0)</f>
        <v>12</v>
      </c>
      <c r="O49" s="59">
        <f>+IFERROR(VLOOKUP(A49,'2017'!$C$32:$T$44,15,FALSE),0)+IFERROR(VLOOKUP(A49,'2016'!$C$29:$T$43,15,FALSE),0)+IFERROR(VLOOKUP(A49,'2015'!$C$27:$T$37,15,FALSE),0)+IFERROR(VLOOKUP(A49,'2014'!$C$19:$T$29,15,FALSE),0)+IFERROR(VLOOKUP(A49,'2013'!$C$23:$T$34,15,FALSE),0)+IFERROR(VLOOKUP(A49,'2012'!$C$22:$T$32,15,FALSE),0)+IFERROR(VLOOKUP(A49,'2011'!$C$20:$T$29,15,FALSE),0)+IFERROR(VLOOKUP(A49,'2010'!$C$23:$T$34,15,FALSE),0)+IFERROR(VLOOKUP(A49,'2009'!$C$27:$T$38,15,FALSE),0)</f>
        <v>113</v>
      </c>
      <c r="P49" s="41">
        <f t="shared" si="0"/>
        <v>0.26548672566371684</v>
      </c>
    </row>
    <row r="50" spans="1:16" x14ac:dyDescent="0.25">
      <c r="A50" s="11" t="s">
        <v>281</v>
      </c>
      <c r="B50" s="59">
        <f>+IFERROR(VLOOKUP(A50,'2017'!$C$32:$T$44,2,FALSE),0)+IFERROR(VLOOKUP(A50,'2016'!$C$29:$T$43,2,FALSE),0)+IFERROR(VLOOKUP(A50,'2015'!$C$27:$T$37,2,FALSE),0)+IFERROR(VLOOKUP(A50,'2014'!$C$19:$T$29,2,FALSE),0)+IFERROR(VLOOKUP(A50,'2013'!$C$23:$T$34,2,FALSE),0)+IFERROR(VLOOKUP(A50,'2012'!$C$22:$T$32,2,FALSE),0)+IFERROR(VLOOKUP(A50,'2011'!$C$20:$T$29,2,FALSE),0)+IFERROR(VLOOKUP(A50,'2010'!$C$23:$T$34,2,FALSE),0)+IFERROR(VLOOKUP(A50,'2009'!$C$27:$T$38,2,FALSE),0)</f>
        <v>11</v>
      </c>
      <c r="C50" s="59">
        <f>+IFERROR(VLOOKUP(A50,'2017'!$C$32:$T$44,3,FALSE),0)+IFERROR(VLOOKUP(A50,'2016'!$C$29:$T$43,3,FALSE),0)+IFERROR(VLOOKUP(A50,'2015'!$C$27:$T$37,3,FALSE),0)+IFERROR(VLOOKUP(A50,'2014'!$C$19:$T$29,3,FALSE),0)+IFERROR(VLOOKUP(A50,'2013'!$C$23:$T$34,3,FALSE),0)+IFERROR(VLOOKUP(A50,'2012'!$C$22:$T$32,3,FALSE),0)+IFERROR(VLOOKUP(A50,'2011'!$C$20:$T$29,3,FALSE),0)+IFERROR(VLOOKUP(A50,'2010'!$C$23:$T$34,3,FALSE),0)+IFERROR(VLOOKUP(A50,'2009'!$C$27:$T$38,3,FALSE),0)</f>
        <v>12</v>
      </c>
      <c r="D50" s="59">
        <f>+IFERROR(VLOOKUP(A50,'2017'!$C$32:$T$44,4,FALSE),0)+IFERROR(VLOOKUP(A50,'2016'!$C$29:$T$43,4,FALSE),0)+IFERROR(VLOOKUP(A50,'2015'!$C$27:$T$37,4,FALSE),0)+IFERROR(VLOOKUP(A50,'2014'!$C$19:$T$29,4,FALSE),0)+IFERROR(VLOOKUP(A50,'2013'!$C$23:$T$34,4,FALSE),0)+IFERROR(VLOOKUP(A50,'2012'!$C$22:$T$32,4,FALSE),0)+IFERROR(VLOOKUP(A50,'2011'!$C$20:$T$29,4,FALSE),0)+IFERROR(VLOOKUP(A50,'2010'!$C$23:$T$34,4,FALSE),0)+IFERROR(VLOOKUP(A50,'2009'!$C$27:$T$38,4,FALSE),0)</f>
        <v>5</v>
      </c>
      <c r="E50" s="59">
        <f>+IFERROR(VLOOKUP(A50,'2017'!$C$32:$T$44,5,FALSE),0)+IFERROR(VLOOKUP(A50,'2016'!$C$29:$T$43,5,FALSE),0)+IFERROR(VLOOKUP(A50,'2015'!$C$27:$T$37,5,FALSE),0)+IFERROR(VLOOKUP(A50,'2014'!$C$19:$T$29,5,FALSE),0)+IFERROR(VLOOKUP(A50,'2013'!$C$23:$T$34,5,FALSE),0)+IFERROR(VLOOKUP(A50,'2012'!$C$22:$T$32,5,FALSE),0)+IFERROR(VLOOKUP(A50,'2011'!$C$20:$T$29,5,FALSE),0)+IFERROR(VLOOKUP(A50,'2010'!$C$23:$T$34,5,FALSE),0)+IFERROR(VLOOKUP(A50,'2009'!$C$27:$T$38,5,FALSE),0)</f>
        <v>4</v>
      </c>
      <c r="F50" s="59">
        <f>+IFERROR(VLOOKUP(A50,'2017'!$C$32:$T$44,6,FALSE),0)+IFERROR(VLOOKUP(A50,'2016'!$C$29:$T$43,6,FALSE),0)+IFERROR(VLOOKUP(A50,'2015'!$C$27:$T$37,6,FALSE),0)+IFERROR(VLOOKUP(A50,'2014'!$C$19:$T$29,6,FALSE),0)+IFERROR(VLOOKUP(A50,'2013'!$C$23:$T$34,6,FALSE),0)+IFERROR(VLOOKUP(A50,'2012'!$C$22:$T$32,6,FALSE),0)+IFERROR(VLOOKUP(A50,'2011'!$C$20:$T$29,6,FALSE),0)+IFERROR(VLOOKUP(A50,'2010'!$C$23:$T$34,6,FALSE),0)+IFERROR(VLOOKUP(A50,'2009'!$C$27:$T$38,6,FALSE),0)</f>
        <v>43.33</v>
      </c>
      <c r="G50" s="59">
        <f>+IFERROR(VLOOKUP(A50,'2017'!$C$32:$T$44,7,FALSE),0)+IFERROR(VLOOKUP(A50,'2016'!$C$29:$T$43,7,FALSE),0)+IFERROR(VLOOKUP(A50,'2015'!$C$27:$T$37,7,FALSE),0)+IFERROR(VLOOKUP(A50,'2014'!$C$19:$T$29,7,FALSE),0)+IFERROR(VLOOKUP(A50,'2013'!$C$23:$T$34,7,FALSE),0)+IFERROR(VLOOKUP(A50,'2012'!$C$22:$T$32,7,FALSE),0)+IFERROR(VLOOKUP(A50,'2011'!$C$20:$T$29,7,FALSE),0)+IFERROR(VLOOKUP(A50,'2010'!$C$23:$T$34,7,FALSE),0)+IFERROR(VLOOKUP(A50,'2009'!$C$27:$T$38,7,FALSE),0)</f>
        <v>0</v>
      </c>
      <c r="H50" s="59">
        <f>+IFERROR(VLOOKUP(A50,'2017'!$C$32:$T$44,8,FALSE),0)+IFERROR(VLOOKUP(A50,'2016'!$C$29:$T$43,8,FALSE),0)+IFERROR(VLOOKUP(A50,'2015'!$C$27:$T$37,8,FALSE),0)+IFERROR(VLOOKUP(A50,'2014'!$C$19:$T$29,8,FALSE),0)+IFERROR(VLOOKUP(A50,'2013'!$C$23:$T$34,8,FALSE),0)+IFERROR(VLOOKUP(A50,'2012'!$C$22:$T$32,8,FALSE),0)+IFERROR(VLOOKUP(A50,'2011'!$C$20:$T$29,8,FALSE),0)+IFERROR(VLOOKUP(A50,'2010'!$C$23:$T$34,8,FALSE),0)+IFERROR(VLOOKUP(A50,'2009'!$C$27:$T$38,8,FALSE),0)</f>
        <v>65</v>
      </c>
      <c r="I50" s="59">
        <f>+IFERROR(VLOOKUP(A50,'2017'!$C$32:$T$44,9,FALSE),0)+IFERROR(VLOOKUP(A50,'2016'!$C$29:$T$43,9,FALSE),0)+IFERROR(VLOOKUP(A50,'2015'!$C$27:$T$37,9,FALSE),0)+IFERROR(VLOOKUP(A50,'2014'!$C$19:$T$29,9,FALSE),0)+IFERROR(VLOOKUP(A50,'2013'!$C$23:$T$34,9,FALSE),0)+IFERROR(VLOOKUP(A50,'2012'!$C$22:$T$32,9,FALSE),0)+IFERROR(VLOOKUP(A50,'2011'!$C$20:$T$29,9,FALSE),0)+IFERROR(VLOOKUP(A50,'2010'!$C$23:$T$34,9,FALSE),0)+IFERROR(VLOOKUP(A50,'2009'!$C$27:$T$38,9,FALSE),0)</f>
        <v>48</v>
      </c>
      <c r="J50" s="59">
        <f>+IFERROR(VLOOKUP(A50,'2017'!$C$32:$T$44,10,FALSE),0)+IFERROR(VLOOKUP(A50,'2016'!$C$29:$T$43,10,FALSE),0)+IFERROR(VLOOKUP(A50,'2015'!$C$27:$T$37,10,FALSE),0)+IFERROR(VLOOKUP(A50,'2014'!$C$19:$T$29,10,FALSE),0)+IFERROR(VLOOKUP(A50,'2013'!$C$23:$T$34,10,FALSE),0)+IFERROR(VLOOKUP(A50,'2012'!$C$22:$T$32,10,FALSE),0)+IFERROR(VLOOKUP(A50,'2011'!$C$20:$T$29,10,FALSE),0)+IFERROR(VLOOKUP(A50,'2010'!$C$23:$T$34,10,FALSE),0)+IFERROR(VLOOKUP(A50,'2009'!$C$27:$T$38,10,FALSE),0)</f>
        <v>38</v>
      </c>
      <c r="K50" s="60">
        <f t="shared" si="1"/>
        <v>6.1389337641357029</v>
      </c>
      <c r="L50" s="59">
        <f>+IFERROR(VLOOKUP(A50,'2017'!$C$32:$T$44,12,FALSE),0)+IFERROR(VLOOKUP(A50,'2016'!$C$29:$T$43,12,FALSE),0)+IFERROR(VLOOKUP(A50,'2015'!$C$27:$T$37,12,FALSE),0)+IFERROR(VLOOKUP(A50,'2014'!$C$19:$T$29,12,FALSE),0)+IFERROR(VLOOKUP(A50,'2013'!$C$23:$T$34,12,FALSE),0)+IFERROR(VLOOKUP(A50,'2012'!$C$22:$T$32,12,FALSE),0)+IFERROR(VLOOKUP(A50,'2011'!$C$20:$T$29,12,FALSE),0)+IFERROR(VLOOKUP(A50,'2010'!$C$23:$T$34,12,FALSE),0)+IFERROR(VLOOKUP(A50,'2009'!$C$27:$T$38,12,FALSE),0)</f>
        <v>19</v>
      </c>
      <c r="M50" s="59">
        <f>+IFERROR(VLOOKUP(A50,'2017'!$C$32:$T$44,13,FALSE),0)+IFERROR(VLOOKUP(A50,'2016'!$C$29:$T$43,13,FALSE),0)+IFERROR(VLOOKUP(A50,'2015'!$C$27:$T$37,13,FALSE),0)+IFERROR(VLOOKUP(A50,'2014'!$C$19:$T$29,13,FALSE),0)+IFERROR(VLOOKUP(A50,'2013'!$C$23:$T$34,13,FALSE),0)+IFERROR(VLOOKUP(A50,'2012'!$C$22:$T$32,13,FALSE),0)+IFERROR(VLOOKUP(A50,'2011'!$C$20:$T$29,13,FALSE),0)+IFERROR(VLOOKUP(A50,'2010'!$C$23:$T$34,13,FALSE),0)+IFERROR(VLOOKUP(A50,'2009'!$C$27:$T$38,13,FALSE),0)</f>
        <v>6</v>
      </c>
      <c r="N50" s="59">
        <f>+IFERROR(VLOOKUP(A50,'2017'!$C$32:$T$44,14,FALSE),0)+IFERROR(VLOOKUP(A50,'2016'!$C$29:$T$43,14,FALSE),0)+IFERROR(VLOOKUP(A50,'2015'!$C$27:$T$37,14,FALSE),0)+IFERROR(VLOOKUP(A50,'2014'!$C$19:$T$29,14,FALSE),0)+IFERROR(VLOOKUP(A50,'2013'!$C$23:$T$34,14,FALSE),0)+IFERROR(VLOOKUP(A50,'2012'!$C$22:$T$32,14,FALSE),0)+IFERROR(VLOOKUP(A50,'2011'!$C$20:$T$29,14,FALSE),0)+IFERROR(VLOOKUP(A50,'2010'!$C$23:$T$34,14,FALSE),0)+IFERROR(VLOOKUP(A50,'2009'!$C$27:$T$38,14,FALSE),0)</f>
        <v>28</v>
      </c>
      <c r="O50" s="59">
        <f>+IFERROR(VLOOKUP(A50,'2017'!$C$32:$T$44,15,FALSE),0)+IFERROR(VLOOKUP(A50,'2016'!$C$29:$T$43,15,FALSE),0)+IFERROR(VLOOKUP(A50,'2015'!$C$27:$T$37,15,FALSE),0)+IFERROR(VLOOKUP(A50,'2014'!$C$19:$T$29,15,FALSE),0)+IFERROR(VLOOKUP(A50,'2013'!$C$23:$T$34,15,FALSE),0)+IFERROR(VLOOKUP(A50,'2012'!$C$22:$T$32,15,FALSE),0)+IFERROR(VLOOKUP(A50,'2011'!$C$20:$T$29,15,FALSE),0)+IFERROR(VLOOKUP(A50,'2010'!$C$23:$T$34,15,FALSE),0)+IFERROR(VLOOKUP(A50,'2009'!$C$27:$T$38,15,FALSE),0)</f>
        <v>191</v>
      </c>
      <c r="P50" s="41">
        <f t="shared" si="0"/>
        <v>0.34031413612565448</v>
      </c>
    </row>
    <row r="51" spans="1:16" x14ac:dyDescent="0.25">
      <c r="A51" s="11" t="s">
        <v>283</v>
      </c>
      <c r="B51" s="59">
        <f>+IFERROR(VLOOKUP(A51,'2017'!$C$32:$T$44,2,FALSE),0)+IFERROR(VLOOKUP(A51,'2016'!$C$29:$T$43,2,FALSE),0)+IFERROR(VLOOKUP(A51,'2015'!$C$27:$T$37,2,FALSE),0)+IFERROR(VLOOKUP(A51,'2014'!$C$19:$T$29,2,FALSE),0)+IFERROR(VLOOKUP(A51,'2013'!$C$23:$T$34,2,FALSE),0)+IFERROR(VLOOKUP(A51,'2012'!$C$22:$T$32,2,FALSE),0)+IFERROR(VLOOKUP(A51,'2011'!$C$20:$T$29,2,FALSE),0)+IFERROR(VLOOKUP(A51,'2010'!$C$23:$T$34,2,FALSE),0)+IFERROR(VLOOKUP(A51,'2009'!$C$27:$T$38,2,FALSE),0)</f>
        <v>14</v>
      </c>
      <c r="C51" s="59">
        <f>+IFERROR(VLOOKUP(A51,'2017'!$C$32:$T$44,3,FALSE),0)+IFERROR(VLOOKUP(A51,'2016'!$C$29:$T$43,3,FALSE),0)+IFERROR(VLOOKUP(A51,'2015'!$C$27:$T$37,3,FALSE),0)+IFERROR(VLOOKUP(A51,'2014'!$C$19:$T$29,3,FALSE),0)+IFERROR(VLOOKUP(A51,'2013'!$C$23:$T$34,3,FALSE),0)+IFERROR(VLOOKUP(A51,'2012'!$C$22:$T$32,3,FALSE),0)+IFERROR(VLOOKUP(A51,'2011'!$C$20:$T$29,3,FALSE),0)+IFERROR(VLOOKUP(A51,'2010'!$C$23:$T$34,3,FALSE),0)+IFERROR(VLOOKUP(A51,'2009'!$C$27:$T$38,3,FALSE),0)</f>
        <v>18</v>
      </c>
      <c r="D51" s="59">
        <f>+IFERROR(VLOOKUP(A51,'2017'!$C$32:$T$44,4,FALSE),0)+IFERROR(VLOOKUP(A51,'2016'!$C$29:$T$43,4,FALSE),0)+IFERROR(VLOOKUP(A51,'2015'!$C$27:$T$37,4,FALSE),0)+IFERROR(VLOOKUP(A51,'2014'!$C$19:$T$29,4,FALSE),0)+IFERROR(VLOOKUP(A51,'2013'!$C$23:$T$34,4,FALSE),0)+IFERROR(VLOOKUP(A51,'2012'!$C$22:$T$32,4,FALSE),0)+IFERROR(VLOOKUP(A51,'2011'!$C$20:$T$29,4,FALSE),0)+IFERROR(VLOOKUP(A51,'2010'!$C$23:$T$34,4,FALSE),0)+IFERROR(VLOOKUP(A51,'2009'!$C$27:$T$38,4,FALSE),0)</f>
        <v>5</v>
      </c>
      <c r="E51" s="59">
        <f>+IFERROR(VLOOKUP(A51,'2017'!$C$32:$T$44,5,FALSE),0)+IFERROR(VLOOKUP(A51,'2016'!$C$29:$T$43,5,FALSE),0)+IFERROR(VLOOKUP(A51,'2015'!$C$27:$T$37,5,FALSE),0)+IFERROR(VLOOKUP(A51,'2014'!$C$19:$T$29,5,FALSE),0)+IFERROR(VLOOKUP(A51,'2013'!$C$23:$T$34,5,FALSE),0)+IFERROR(VLOOKUP(A51,'2012'!$C$22:$T$32,5,FALSE),0)+IFERROR(VLOOKUP(A51,'2011'!$C$20:$T$29,5,FALSE),0)+IFERROR(VLOOKUP(A51,'2010'!$C$23:$T$34,5,FALSE),0)+IFERROR(VLOOKUP(A51,'2009'!$C$27:$T$38,5,FALSE),0)</f>
        <v>6</v>
      </c>
      <c r="F51" s="59">
        <f>+IFERROR(VLOOKUP(A51,'2017'!$C$32:$T$44,6,FALSE),0)+IFERROR(VLOOKUP(A51,'2016'!$C$29:$T$43,6,FALSE),0)+IFERROR(VLOOKUP(A51,'2015'!$C$27:$T$37,6,FALSE),0)+IFERROR(VLOOKUP(A51,'2014'!$C$19:$T$29,6,FALSE),0)+IFERROR(VLOOKUP(A51,'2013'!$C$23:$T$34,6,FALSE),0)+IFERROR(VLOOKUP(A51,'2012'!$C$22:$T$32,6,FALSE),0)+IFERROR(VLOOKUP(A51,'2011'!$C$20:$T$29,6,FALSE),0)+IFERROR(VLOOKUP(A51,'2010'!$C$23:$T$34,6,FALSE),0)+IFERROR(VLOOKUP(A51,'2009'!$C$27:$T$38,6,FALSE),0)</f>
        <v>83.66</v>
      </c>
      <c r="G51" s="59">
        <f>+IFERROR(VLOOKUP(A51,'2017'!$C$32:$T$44,7,FALSE),0)+IFERROR(VLOOKUP(A51,'2016'!$C$29:$T$43,7,FALSE),0)+IFERROR(VLOOKUP(A51,'2015'!$C$27:$T$37,7,FALSE),0)+IFERROR(VLOOKUP(A51,'2014'!$C$19:$T$29,7,FALSE),0)+IFERROR(VLOOKUP(A51,'2013'!$C$23:$T$34,7,FALSE),0)+IFERROR(VLOOKUP(A51,'2012'!$C$22:$T$32,7,FALSE),0)+IFERROR(VLOOKUP(A51,'2011'!$C$20:$T$29,7,FALSE),0)+IFERROR(VLOOKUP(A51,'2010'!$C$23:$T$34,7,FALSE),0)+IFERROR(VLOOKUP(A51,'2009'!$C$27:$T$38,7,FALSE),0)</f>
        <v>0</v>
      </c>
      <c r="H51" s="59">
        <f>+IFERROR(VLOOKUP(A51,'2017'!$C$32:$T$44,8,FALSE),0)+IFERROR(VLOOKUP(A51,'2016'!$C$29:$T$43,8,FALSE),0)+IFERROR(VLOOKUP(A51,'2015'!$C$27:$T$37,8,FALSE),0)+IFERROR(VLOOKUP(A51,'2014'!$C$19:$T$29,8,FALSE),0)+IFERROR(VLOOKUP(A51,'2013'!$C$23:$T$34,8,FALSE),0)+IFERROR(VLOOKUP(A51,'2012'!$C$22:$T$32,8,FALSE),0)+IFERROR(VLOOKUP(A51,'2011'!$C$20:$T$29,8,FALSE),0)+IFERROR(VLOOKUP(A51,'2010'!$C$23:$T$34,8,FALSE),0)+IFERROR(VLOOKUP(A51,'2009'!$C$27:$T$38,8,FALSE),0)</f>
        <v>84</v>
      </c>
      <c r="I51" s="59">
        <f>+IFERROR(VLOOKUP(A51,'2017'!$C$32:$T$44,9,FALSE),0)+IFERROR(VLOOKUP(A51,'2016'!$C$29:$T$43,9,FALSE),0)+IFERROR(VLOOKUP(A51,'2015'!$C$27:$T$37,9,FALSE),0)+IFERROR(VLOOKUP(A51,'2014'!$C$19:$T$29,9,FALSE),0)+IFERROR(VLOOKUP(A51,'2013'!$C$23:$T$34,9,FALSE),0)+IFERROR(VLOOKUP(A51,'2012'!$C$22:$T$32,9,FALSE),0)+IFERROR(VLOOKUP(A51,'2011'!$C$20:$T$29,9,FALSE),0)+IFERROR(VLOOKUP(A51,'2010'!$C$23:$T$34,9,FALSE),0)+IFERROR(VLOOKUP(A51,'2009'!$C$27:$T$38,9,FALSE),0)</f>
        <v>53</v>
      </c>
      <c r="J51" s="59">
        <f>+IFERROR(VLOOKUP(A51,'2017'!$C$32:$T$44,10,FALSE),0)+IFERROR(VLOOKUP(A51,'2016'!$C$29:$T$43,10,FALSE),0)+IFERROR(VLOOKUP(A51,'2015'!$C$27:$T$37,10,FALSE),0)+IFERROR(VLOOKUP(A51,'2014'!$C$19:$T$29,10,FALSE),0)+IFERROR(VLOOKUP(A51,'2013'!$C$23:$T$34,10,FALSE),0)+IFERROR(VLOOKUP(A51,'2012'!$C$22:$T$32,10,FALSE),0)+IFERROR(VLOOKUP(A51,'2011'!$C$20:$T$29,10,FALSE),0)+IFERROR(VLOOKUP(A51,'2010'!$C$23:$T$34,10,FALSE),0)+IFERROR(VLOOKUP(A51,'2009'!$C$27:$T$38,10,FALSE),0)</f>
        <v>37</v>
      </c>
      <c r="K51" s="60">
        <f t="shared" si="1"/>
        <v>3.0958642122878319</v>
      </c>
      <c r="L51" s="59">
        <f>+IFERROR(VLOOKUP(A51,'2017'!$C$32:$T$44,12,FALSE),0)+IFERROR(VLOOKUP(A51,'2016'!$C$29:$T$43,12,FALSE),0)+IFERROR(VLOOKUP(A51,'2015'!$C$27:$T$37,12,FALSE),0)+IFERROR(VLOOKUP(A51,'2014'!$C$19:$T$29,12,FALSE),0)+IFERROR(VLOOKUP(A51,'2013'!$C$23:$T$34,12,FALSE),0)+IFERROR(VLOOKUP(A51,'2012'!$C$22:$T$32,12,FALSE),0)+IFERROR(VLOOKUP(A51,'2011'!$C$20:$T$29,12,FALSE),0)+IFERROR(VLOOKUP(A51,'2010'!$C$23:$T$34,12,FALSE),0)+IFERROR(VLOOKUP(A51,'2009'!$C$27:$T$38,12,FALSE),0)</f>
        <v>29</v>
      </c>
      <c r="M51" s="59">
        <f>+IFERROR(VLOOKUP(A51,'2017'!$C$32:$T$44,13,FALSE),0)+IFERROR(VLOOKUP(A51,'2016'!$C$29:$T$43,13,FALSE),0)+IFERROR(VLOOKUP(A51,'2015'!$C$27:$T$37,13,FALSE),0)+IFERROR(VLOOKUP(A51,'2014'!$C$19:$T$29,13,FALSE),0)+IFERROR(VLOOKUP(A51,'2013'!$C$23:$T$34,13,FALSE),0)+IFERROR(VLOOKUP(A51,'2012'!$C$22:$T$32,13,FALSE),0)+IFERROR(VLOOKUP(A51,'2011'!$C$20:$T$29,13,FALSE),0)+IFERROR(VLOOKUP(A51,'2010'!$C$23:$T$34,13,FALSE),0)+IFERROR(VLOOKUP(A51,'2009'!$C$27:$T$38,13,FALSE),0)</f>
        <v>5</v>
      </c>
      <c r="N51" s="59">
        <f>+IFERROR(VLOOKUP(A51,'2017'!$C$32:$T$44,14,FALSE),0)+IFERROR(VLOOKUP(A51,'2016'!$C$29:$T$43,14,FALSE),0)+IFERROR(VLOOKUP(A51,'2015'!$C$27:$T$37,14,FALSE),0)+IFERROR(VLOOKUP(A51,'2014'!$C$19:$T$29,14,FALSE),0)+IFERROR(VLOOKUP(A51,'2013'!$C$23:$T$34,14,FALSE),0)+IFERROR(VLOOKUP(A51,'2012'!$C$22:$T$32,14,FALSE),0)+IFERROR(VLOOKUP(A51,'2011'!$C$20:$T$29,14,FALSE),0)+IFERROR(VLOOKUP(A51,'2010'!$C$23:$T$34,14,FALSE),0)+IFERROR(VLOOKUP(A51,'2009'!$C$27:$T$38,14,FALSE),0)</f>
        <v>41</v>
      </c>
      <c r="O51" s="59">
        <f>+IFERROR(VLOOKUP(A51,'2017'!$C$32:$T$44,15,FALSE),0)+IFERROR(VLOOKUP(A51,'2016'!$C$29:$T$43,15,FALSE),0)+IFERROR(VLOOKUP(A51,'2015'!$C$27:$T$37,15,FALSE),0)+IFERROR(VLOOKUP(A51,'2014'!$C$19:$T$29,15,FALSE),0)+IFERROR(VLOOKUP(A51,'2013'!$C$23:$T$34,15,FALSE),0)+IFERROR(VLOOKUP(A51,'2012'!$C$22:$T$32,15,FALSE),0)+IFERROR(VLOOKUP(A51,'2011'!$C$20:$T$29,15,FALSE),0)+IFERROR(VLOOKUP(A51,'2010'!$C$23:$T$34,15,FALSE),0)+IFERROR(VLOOKUP(A51,'2009'!$C$27:$T$38,15,FALSE),0)</f>
        <v>329</v>
      </c>
      <c r="P51" s="41">
        <f t="shared" si="0"/>
        <v>0.25531914893617019</v>
      </c>
    </row>
    <row r="52" spans="1:16" x14ac:dyDescent="0.25">
      <c r="A52" s="11" t="s">
        <v>249</v>
      </c>
      <c r="B52" s="59">
        <f>+IFERROR(VLOOKUP(A52,'2017'!$C$32:$T$44,2,FALSE),0)+IFERROR(VLOOKUP(A52,'2016'!$C$29:$T$43,2,FALSE),0)+IFERROR(VLOOKUP(A52,'2015'!$C$27:$T$37,2,FALSE),0)+IFERROR(VLOOKUP(A52,'2014'!$C$19:$T$29,2,FALSE),0)+IFERROR(VLOOKUP(A52,'2013'!$C$23:$T$34,2,FALSE),0)+IFERROR(VLOOKUP(A52,'2012'!$C$22:$T$32,2,FALSE),0)+IFERROR(VLOOKUP(A52,'2011'!$C$20:$T$29,2,FALSE),0)+IFERROR(VLOOKUP(A52,'2010'!$C$23:$T$34,2,FALSE),0)+IFERROR(VLOOKUP(A52,'2009'!$C$27:$T$38,2,FALSE),0)</f>
        <v>2</v>
      </c>
      <c r="C52" s="59">
        <f>+IFERROR(VLOOKUP(A52,'2017'!$C$32:$T$44,3,FALSE),0)+IFERROR(VLOOKUP(A52,'2016'!$C$29:$T$43,3,FALSE),0)+IFERROR(VLOOKUP(A52,'2015'!$C$27:$T$37,3,FALSE),0)+IFERROR(VLOOKUP(A52,'2014'!$C$19:$T$29,3,FALSE),0)+IFERROR(VLOOKUP(A52,'2013'!$C$23:$T$34,3,FALSE),0)+IFERROR(VLOOKUP(A52,'2012'!$C$22:$T$32,3,FALSE),0)+IFERROR(VLOOKUP(A52,'2011'!$C$20:$T$29,3,FALSE),0)+IFERROR(VLOOKUP(A52,'2010'!$C$23:$T$34,3,FALSE),0)+IFERROR(VLOOKUP(A52,'2009'!$C$27:$T$38,3,FALSE),0)</f>
        <v>22</v>
      </c>
      <c r="D52" s="59">
        <f>+IFERROR(VLOOKUP(A52,'2017'!$C$32:$T$44,4,FALSE),0)+IFERROR(VLOOKUP(A52,'2016'!$C$29:$T$43,4,FALSE),0)+IFERROR(VLOOKUP(A52,'2015'!$C$27:$T$37,4,FALSE),0)+IFERROR(VLOOKUP(A52,'2014'!$C$19:$T$29,4,FALSE),0)+IFERROR(VLOOKUP(A52,'2013'!$C$23:$T$34,4,FALSE),0)+IFERROR(VLOOKUP(A52,'2012'!$C$22:$T$32,4,FALSE),0)+IFERROR(VLOOKUP(A52,'2011'!$C$20:$T$29,4,FALSE),0)+IFERROR(VLOOKUP(A52,'2010'!$C$23:$T$34,4,FALSE),0)+IFERROR(VLOOKUP(A52,'2009'!$C$27:$T$38,4,FALSE),0)</f>
        <v>3</v>
      </c>
      <c r="E52" s="59">
        <f>+IFERROR(VLOOKUP(A52,'2017'!$C$32:$T$44,5,FALSE),0)+IFERROR(VLOOKUP(A52,'2016'!$C$29:$T$43,5,FALSE),0)+IFERROR(VLOOKUP(A52,'2015'!$C$27:$T$37,5,FALSE),0)+IFERROR(VLOOKUP(A52,'2014'!$C$19:$T$29,5,FALSE),0)+IFERROR(VLOOKUP(A52,'2013'!$C$23:$T$34,5,FALSE),0)+IFERROR(VLOOKUP(A52,'2012'!$C$22:$T$32,5,FALSE),0)+IFERROR(VLOOKUP(A52,'2011'!$C$20:$T$29,5,FALSE),0)+IFERROR(VLOOKUP(A52,'2010'!$C$23:$T$34,5,FALSE),0)+IFERROR(VLOOKUP(A52,'2009'!$C$27:$T$38,5,FALSE),0)</f>
        <v>6</v>
      </c>
      <c r="F52" s="59">
        <f>+IFERROR(VLOOKUP(A52,'2017'!$C$32:$T$44,6,FALSE),0)+IFERROR(VLOOKUP(A52,'2016'!$C$29:$T$43,6,FALSE),0)+IFERROR(VLOOKUP(A52,'2015'!$C$27:$T$37,6,FALSE),0)+IFERROR(VLOOKUP(A52,'2014'!$C$19:$T$29,6,FALSE),0)+IFERROR(VLOOKUP(A52,'2013'!$C$23:$T$34,6,FALSE),0)+IFERROR(VLOOKUP(A52,'2012'!$C$22:$T$32,6,FALSE),0)+IFERROR(VLOOKUP(A52,'2011'!$C$20:$T$29,6,FALSE),0)+IFERROR(VLOOKUP(A52,'2010'!$C$23:$T$34,6,FALSE),0)+IFERROR(VLOOKUP(A52,'2009'!$C$27:$T$38,6,FALSE),0)</f>
        <v>55.663333333333327</v>
      </c>
      <c r="G52" s="59">
        <f>+IFERROR(VLOOKUP(A52,'2017'!$C$32:$T$44,7,FALSE),0)+IFERROR(VLOOKUP(A52,'2016'!$C$29:$T$43,7,FALSE),0)+IFERROR(VLOOKUP(A52,'2015'!$C$27:$T$37,7,FALSE),0)+IFERROR(VLOOKUP(A52,'2014'!$C$19:$T$29,7,FALSE),0)+IFERROR(VLOOKUP(A52,'2013'!$C$23:$T$34,7,FALSE),0)+IFERROR(VLOOKUP(A52,'2012'!$C$22:$T$32,7,FALSE),0)+IFERROR(VLOOKUP(A52,'2011'!$C$20:$T$29,7,FALSE),0)+IFERROR(VLOOKUP(A52,'2010'!$C$23:$T$34,7,FALSE),0)+IFERROR(VLOOKUP(A52,'2009'!$C$27:$T$38,7,FALSE),0)</f>
        <v>0</v>
      </c>
      <c r="H52" s="59">
        <f>+IFERROR(VLOOKUP(A52,'2017'!$C$32:$T$44,8,FALSE),0)+IFERROR(VLOOKUP(A52,'2016'!$C$29:$T$43,8,FALSE),0)+IFERROR(VLOOKUP(A52,'2015'!$C$27:$T$37,8,FALSE),0)+IFERROR(VLOOKUP(A52,'2014'!$C$19:$T$29,8,FALSE),0)+IFERROR(VLOOKUP(A52,'2013'!$C$23:$T$34,8,FALSE),0)+IFERROR(VLOOKUP(A52,'2012'!$C$22:$T$32,8,FALSE),0)+IFERROR(VLOOKUP(A52,'2011'!$C$20:$T$29,8,FALSE),0)+IFERROR(VLOOKUP(A52,'2010'!$C$23:$T$34,8,FALSE),0)+IFERROR(VLOOKUP(A52,'2009'!$C$27:$T$38,8,FALSE),0)</f>
        <v>78</v>
      </c>
      <c r="I52" s="59">
        <f>+IFERROR(VLOOKUP(A52,'2017'!$C$32:$T$44,9,FALSE),0)+IFERROR(VLOOKUP(A52,'2016'!$C$29:$T$43,9,FALSE),0)+IFERROR(VLOOKUP(A52,'2015'!$C$27:$T$37,9,FALSE),0)+IFERROR(VLOOKUP(A52,'2014'!$C$19:$T$29,9,FALSE),0)+IFERROR(VLOOKUP(A52,'2013'!$C$23:$T$34,9,FALSE),0)+IFERROR(VLOOKUP(A52,'2012'!$C$22:$T$32,9,FALSE),0)+IFERROR(VLOOKUP(A52,'2011'!$C$20:$T$29,9,FALSE),0)+IFERROR(VLOOKUP(A52,'2010'!$C$23:$T$34,9,FALSE),0)+IFERROR(VLOOKUP(A52,'2009'!$C$27:$T$38,9,FALSE),0)</f>
        <v>71</v>
      </c>
      <c r="J52" s="59">
        <f>+IFERROR(VLOOKUP(A52,'2017'!$C$32:$T$44,10,FALSE),0)+IFERROR(VLOOKUP(A52,'2016'!$C$29:$T$43,10,FALSE),0)+IFERROR(VLOOKUP(A52,'2015'!$C$27:$T$37,10,FALSE),0)+IFERROR(VLOOKUP(A52,'2014'!$C$19:$T$29,10,FALSE),0)+IFERROR(VLOOKUP(A52,'2013'!$C$23:$T$34,10,FALSE),0)+IFERROR(VLOOKUP(A52,'2012'!$C$22:$T$32,10,FALSE),0)+IFERROR(VLOOKUP(A52,'2011'!$C$20:$T$29,10,FALSE),0)+IFERROR(VLOOKUP(A52,'2010'!$C$23:$T$34,10,FALSE),0)+IFERROR(VLOOKUP(A52,'2009'!$C$27:$T$38,10,FALSE),0)</f>
        <v>52</v>
      </c>
      <c r="K52" s="60">
        <f t="shared" si="1"/>
        <v>6.53931373136116</v>
      </c>
      <c r="L52" s="59">
        <f>+IFERROR(VLOOKUP(A52,'2017'!$C$32:$T$44,12,FALSE),0)+IFERROR(VLOOKUP(A52,'2016'!$C$29:$T$43,12,FALSE),0)+IFERROR(VLOOKUP(A52,'2015'!$C$27:$T$37,12,FALSE),0)+IFERROR(VLOOKUP(A52,'2014'!$C$19:$T$29,12,FALSE),0)+IFERROR(VLOOKUP(A52,'2013'!$C$23:$T$34,12,FALSE),0)+IFERROR(VLOOKUP(A52,'2012'!$C$22:$T$32,12,FALSE),0)+IFERROR(VLOOKUP(A52,'2011'!$C$20:$T$29,12,FALSE),0)+IFERROR(VLOOKUP(A52,'2010'!$C$23:$T$34,12,FALSE),0)+IFERROR(VLOOKUP(A52,'2009'!$C$27:$T$38,12,FALSE),0)</f>
        <v>28</v>
      </c>
      <c r="M52" s="59">
        <f>+IFERROR(VLOOKUP(A52,'2017'!$C$32:$T$44,13,FALSE),0)+IFERROR(VLOOKUP(A52,'2016'!$C$29:$T$43,13,FALSE),0)+IFERROR(VLOOKUP(A52,'2015'!$C$27:$T$37,13,FALSE),0)+IFERROR(VLOOKUP(A52,'2014'!$C$19:$T$29,13,FALSE),0)+IFERROR(VLOOKUP(A52,'2013'!$C$23:$T$34,13,FALSE),0)+IFERROR(VLOOKUP(A52,'2012'!$C$22:$T$32,13,FALSE),0)+IFERROR(VLOOKUP(A52,'2011'!$C$20:$T$29,13,FALSE),0)+IFERROR(VLOOKUP(A52,'2010'!$C$23:$T$34,13,FALSE),0)+IFERROR(VLOOKUP(A52,'2009'!$C$27:$T$38,13,FALSE),0)</f>
        <v>12</v>
      </c>
      <c r="N52" s="59">
        <f>+IFERROR(VLOOKUP(A52,'2017'!$C$32:$T$44,14,FALSE),0)+IFERROR(VLOOKUP(A52,'2016'!$C$29:$T$43,14,FALSE),0)+IFERROR(VLOOKUP(A52,'2015'!$C$27:$T$37,14,FALSE),0)+IFERROR(VLOOKUP(A52,'2014'!$C$19:$T$29,14,FALSE),0)+IFERROR(VLOOKUP(A52,'2013'!$C$23:$T$34,14,FALSE),0)+IFERROR(VLOOKUP(A52,'2012'!$C$22:$T$32,14,FALSE),0)+IFERROR(VLOOKUP(A52,'2011'!$C$20:$T$29,14,FALSE),0)+IFERROR(VLOOKUP(A52,'2010'!$C$23:$T$34,14,FALSE),0)+IFERROR(VLOOKUP(A52,'2009'!$C$27:$T$38,14,FALSE),0)</f>
        <v>23</v>
      </c>
      <c r="O52" s="59">
        <f>+IFERROR(VLOOKUP(A52,'2017'!$C$32:$T$44,15,FALSE),0)+IFERROR(VLOOKUP(A52,'2016'!$C$29:$T$43,15,FALSE),0)+IFERROR(VLOOKUP(A52,'2015'!$C$27:$T$37,15,FALSE),0)+IFERROR(VLOOKUP(A52,'2014'!$C$19:$T$29,15,FALSE),0)+IFERROR(VLOOKUP(A52,'2013'!$C$23:$T$34,15,FALSE),0)+IFERROR(VLOOKUP(A52,'2012'!$C$22:$T$32,15,FALSE),0)+IFERROR(VLOOKUP(A52,'2011'!$C$20:$T$29,15,FALSE),0)+IFERROR(VLOOKUP(A52,'2010'!$C$23:$T$34,15,FALSE),0)+IFERROR(VLOOKUP(A52,'2009'!$C$27:$T$38,15,FALSE),0)</f>
        <v>309</v>
      </c>
      <c r="P52" s="41">
        <f t="shared" si="0"/>
        <v>0.25242718446601942</v>
      </c>
    </row>
    <row r="53" spans="1:16" x14ac:dyDescent="0.25">
      <c r="A53" s="11" t="s">
        <v>253</v>
      </c>
      <c r="B53" s="59">
        <f>+IFERROR(VLOOKUP(A53,'2017'!$C$32:$T$44,2,FALSE),0)+IFERROR(VLOOKUP(A53,'2016'!$C$29:$T$43,2,FALSE),0)+IFERROR(VLOOKUP(A53,'2015'!$C$27:$T$37,2,FALSE),0)+IFERROR(VLOOKUP(A53,'2014'!$C$19:$T$29,2,FALSE),0)+IFERROR(VLOOKUP(A53,'2013'!$C$23:$T$34,2,FALSE),0)+IFERROR(VLOOKUP(A53,'2012'!$C$22:$T$32,2,FALSE),0)+IFERROR(VLOOKUP(A53,'2011'!$C$20:$T$29,2,FALSE),0)+IFERROR(VLOOKUP(A53,'2010'!$C$23:$T$34,2,FALSE),0)+IFERROR(VLOOKUP(A53,'2009'!$C$27:$T$38,2,FALSE),0)</f>
        <v>17</v>
      </c>
      <c r="C53" s="59">
        <f>+IFERROR(VLOOKUP(A53,'2017'!$C$32:$T$44,3,FALSE),0)+IFERROR(VLOOKUP(A53,'2016'!$C$29:$T$43,3,FALSE),0)+IFERROR(VLOOKUP(A53,'2015'!$C$27:$T$37,3,FALSE),0)+IFERROR(VLOOKUP(A53,'2014'!$C$19:$T$29,3,FALSE),0)+IFERROR(VLOOKUP(A53,'2013'!$C$23:$T$34,3,FALSE),0)+IFERROR(VLOOKUP(A53,'2012'!$C$22:$T$32,3,FALSE),0)+IFERROR(VLOOKUP(A53,'2011'!$C$20:$T$29,3,FALSE),0)+IFERROR(VLOOKUP(A53,'2010'!$C$23:$T$34,3,FALSE),0)+IFERROR(VLOOKUP(A53,'2009'!$C$27:$T$38,3,FALSE),0)</f>
        <v>16</v>
      </c>
      <c r="D53" s="59">
        <f>+IFERROR(VLOOKUP(A53,'2017'!$C$32:$T$44,4,FALSE),0)+IFERROR(VLOOKUP(A53,'2016'!$C$29:$T$43,4,FALSE),0)+IFERROR(VLOOKUP(A53,'2015'!$C$27:$T$37,4,FALSE),0)+IFERROR(VLOOKUP(A53,'2014'!$C$19:$T$29,4,FALSE),0)+IFERROR(VLOOKUP(A53,'2013'!$C$23:$T$34,4,FALSE),0)+IFERROR(VLOOKUP(A53,'2012'!$C$22:$T$32,4,FALSE),0)+IFERROR(VLOOKUP(A53,'2011'!$C$20:$T$29,4,FALSE),0)+IFERROR(VLOOKUP(A53,'2010'!$C$23:$T$34,4,FALSE),0)+IFERROR(VLOOKUP(A53,'2009'!$C$27:$T$38,4,FALSE),0)</f>
        <v>14</v>
      </c>
      <c r="E53" s="59">
        <f>+IFERROR(VLOOKUP(A53,'2017'!$C$32:$T$44,5,FALSE),0)+IFERROR(VLOOKUP(A53,'2016'!$C$29:$T$43,5,FALSE),0)+IFERROR(VLOOKUP(A53,'2015'!$C$27:$T$37,5,FALSE),0)+IFERROR(VLOOKUP(A53,'2014'!$C$19:$T$29,5,FALSE),0)+IFERROR(VLOOKUP(A53,'2013'!$C$23:$T$34,5,FALSE),0)+IFERROR(VLOOKUP(A53,'2012'!$C$22:$T$32,5,FALSE),0)+IFERROR(VLOOKUP(A53,'2011'!$C$20:$T$29,5,FALSE),0)+IFERROR(VLOOKUP(A53,'2010'!$C$23:$T$34,5,FALSE),0)+IFERROR(VLOOKUP(A53,'2009'!$C$27:$T$38,5,FALSE),0)</f>
        <v>5</v>
      </c>
      <c r="F53" s="59">
        <f>+IFERROR(VLOOKUP(A53,'2017'!$C$32:$T$44,6,FALSE),0)+IFERROR(VLOOKUP(A53,'2016'!$C$29:$T$43,6,FALSE),0)+IFERROR(VLOOKUP(A53,'2015'!$C$27:$T$37,6,FALSE),0)+IFERROR(VLOOKUP(A53,'2014'!$C$19:$T$29,6,FALSE),0)+IFERROR(VLOOKUP(A53,'2013'!$C$23:$T$34,6,FALSE),0)+IFERROR(VLOOKUP(A53,'2012'!$C$22:$T$32,6,FALSE),0)+IFERROR(VLOOKUP(A53,'2011'!$C$20:$T$29,6,FALSE),0)+IFERROR(VLOOKUP(A53,'2010'!$C$23:$T$34,6,FALSE),0)+IFERROR(VLOOKUP(A53,'2009'!$C$27:$T$38,6,FALSE),0)</f>
        <v>116.33666666666667</v>
      </c>
      <c r="G53" s="59">
        <f>+IFERROR(VLOOKUP(A53,'2017'!$C$32:$T$44,7,FALSE),0)+IFERROR(VLOOKUP(A53,'2016'!$C$29:$T$43,7,FALSE),0)+IFERROR(VLOOKUP(A53,'2015'!$C$27:$T$37,7,FALSE),0)+IFERROR(VLOOKUP(A53,'2014'!$C$19:$T$29,7,FALSE),0)+IFERROR(VLOOKUP(A53,'2013'!$C$23:$T$34,7,FALSE),0)+IFERROR(VLOOKUP(A53,'2012'!$C$22:$T$32,7,FALSE),0)+IFERROR(VLOOKUP(A53,'2011'!$C$20:$T$29,7,FALSE),0)+IFERROR(VLOOKUP(A53,'2010'!$C$23:$T$34,7,FALSE),0)+IFERROR(VLOOKUP(A53,'2009'!$C$27:$T$38,7,FALSE),0)</f>
        <v>2</v>
      </c>
      <c r="H53" s="59">
        <f>+IFERROR(VLOOKUP(A53,'2017'!$C$32:$T$44,8,FALSE),0)+IFERROR(VLOOKUP(A53,'2016'!$C$29:$T$43,8,FALSE),0)+IFERROR(VLOOKUP(A53,'2015'!$C$27:$T$37,8,FALSE),0)+IFERROR(VLOOKUP(A53,'2014'!$C$19:$T$29,8,FALSE),0)+IFERROR(VLOOKUP(A53,'2013'!$C$23:$T$34,8,FALSE),0)+IFERROR(VLOOKUP(A53,'2012'!$C$22:$T$32,8,FALSE),0)+IFERROR(VLOOKUP(A53,'2011'!$C$20:$T$29,8,FALSE),0)+IFERROR(VLOOKUP(A53,'2010'!$C$23:$T$34,8,FALSE),0)+IFERROR(VLOOKUP(A53,'2009'!$C$27:$T$38,8,FALSE),0)</f>
        <v>138</v>
      </c>
      <c r="I53" s="59">
        <f>+IFERROR(VLOOKUP(A53,'2017'!$C$32:$T$44,9,FALSE),0)+IFERROR(VLOOKUP(A53,'2016'!$C$29:$T$43,9,FALSE),0)+IFERROR(VLOOKUP(A53,'2015'!$C$27:$T$37,9,FALSE),0)+IFERROR(VLOOKUP(A53,'2014'!$C$19:$T$29,9,FALSE),0)+IFERROR(VLOOKUP(A53,'2013'!$C$23:$T$34,9,FALSE),0)+IFERROR(VLOOKUP(A53,'2012'!$C$22:$T$32,9,FALSE),0)+IFERROR(VLOOKUP(A53,'2011'!$C$20:$T$29,9,FALSE),0)+IFERROR(VLOOKUP(A53,'2010'!$C$23:$T$34,9,FALSE),0)+IFERROR(VLOOKUP(A53,'2009'!$C$27:$T$38,9,FALSE),0)</f>
        <v>93</v>
      </c>
      <c r="J53" s="59">
        <f>+IFERROR(VLOOKUP(A53,'2017'!$C$32:$T$44,10,FALSE),0)+IFERROR(VLOOKUP(A53,'2016'!$C$29:$T$43,10,FALSE),0)+IFERROR(VLOOKUP(A53,'2015'!$C$27:$T$37,10,FALSE),0)+IFERROR(VLOOKUP(A53,'2014'!$C$19:$T$29,10,FALSE),0)+IFERROR(VLOOKUP(A53,'2013'!$C$23:$T$34,10,FALSE),0)+IFERROR(VLOOKUP(A53,'2012'!$C$22:$T$32,10,FALSE),0)+IFERROR(VLOOKUP(A53,'2011'!$C$20:$T$29,10,FALSE),0)+IFERROR(VLOOKUP(A53,'2010'!$C$23:$T$34,10,FALSE),0)+IFERROR(VLOOKUP(A53,'2009'!$C$27:$T$38,10,FALSE),0)</f>
        <v>75</v>
      </c>
      <c r="K53" s="60">
        <f t="shared" si="1"/>
        <v>4.5127646772298782</v>
      </c>
      <c r="L53" s="59">
        <f>+IFERROR(VLOOKUP(A53,'2017'!$C$32:$T$44,12,FALSE),0)+IFERROR(VLOOKUP(A53,'2016'!$C$29:$T$43,12,FALSE),0)+IFERROR(VLOOKUP(A53,'2015'!$C$27:$T$37,12,FALSE),0)+IFERROR(VLOOKUP(A53,'2014'!$C$19:$T$29,12,FALSE),0)+IFERROR(VLOOKUP(A53,'2013'!$C$23:$T$34,12,FALSE),0)+IFERROR(VLOOKUP(A53,'2012'!$C$22:$T$32,12,FALSE),0)+IFERROR(VLOOKUP(A53,'2011'!$C$20:$T$29,12,FALSE),0)+IFERROR(VLOOKUP(A53,'2010'!$C$23:$T$34,12,FALSE),0)+IFERROR(VLOOKUP(A53,'2009'!$C$27:$T$38,12,FALSE),0)</f>
        <v>47</v>
      </c>
      <c r="M53" s="59">
        <f>+IFERROR(VLOOKUP(A53,'2017'!$C$32:$T$44,13,FALSE),0)+IFERROR(VLOOKUP(A53,'2016'!$C$29:$T$43,13,FALSE),0)+IFERROR(VLOOKUP(A53,'2015'!$C$27:$T$37,13,FALSE),0)+IFERROR(VLOOKUP(A53,'2014'!$C$19:$T$29,13,FALSE),0)+IFERROR(VLOOKUP(A53,'2013'!$C$23:$T$34,13,FALSE),0)+IFERROR(VLOOKUP(A53,'2012'!$C$22:$T$32,13,FALSE),0)+IFERROR(VLOOKUP(A53,'2011'!$C$20:$T$29,13,FALSE),0)+IFERROR(VLOOKUP(A53,'2010'!$C$23:$T$34,13,FALSE),0)+IFERROR(VLOOKUP(A53,'2009'!$C$27:$T$38,13,FALSE),0)</f>
        <v>5</v>
      </c>
      <c r="N53" s="59">
        <f>+IFERROR(VLOOKUP(A53,'2017'!$C$32:$T$44,14,FALSE),0)+IFERROR(VLOOKUP(A53,'2016'!$C$29:$T$43,14,FALSE),0)+IFERROR(VLOOKUP(A53,'2015'!$C$27:$T$37,14,FALSE),0)+IFERROR(VLOOKUP(A53,'2014'!$C$19:$T$29,14,FALSE),0)+IFERROR(VLOOKUP(A53,'2013'!$C$23:$T$34,14,FALSE),0)+IFERROR(VLOOKUP(A53,'2012'!$C$22:$T$32,14,FALSE),0)+IFERROR(VLOOKUP(A53,'2011'!$C$20:$T$29,14,FALSE),0)+IFERROR(VLOOKUP(A53,'2010'!$C$23:$T$34,14,FALSE),0)+IFERROR(VLOOKUP(A53,'2009'!$C$27:$T$38,14,FALSE),0)</f>
        <v>89</v>
      </c>
      <c r="O53" s="59">
        <f>+IFERROR(VLOOKUP(A53,'2017'!$C$32:$T$44,15,FALSE),0)+IFERROR(VLOOKUP(A53,'2016'!$C$29:$T$43,15,FALSE),0)+IFERROR(VLOOKUP(A53,'2015'!$C$27:$T$37,15,FALSE),0)+IFERROR(VLOOKUP(A53,'2014'!$C$19:$T$29,15,FALSE),0)+IFERROR(VLOOKUP(A53,'2013'!$C$23:$T$34,15,FALSE),0)+IFERROR(VLOOKUP(A53,'2012'!$C$22:$T$32,15,FALSE),0)+IFERROR(VLOOKUP(A53,'2011'!$C$20:$T$29,15,FALSE),0)+IFERROR(VLOOKUP(A53,'2010'!$C$23:$T$34,15,FALSE),0)+IFERROR(VLOOKUP(A53,'2009'!$C$27:$T$38,15,FALSE),0)</f>
        <v>540</v>
      </c>
      <c r="P53" s="41">
        <f t="shared" si="0"/>
        <v>0.25555555555555554</v>
      </c>
    </row>
    <row r="54" spans="1:16" x14ac:dyDescent="0.25">
      <c r="A54" s="11" t="s">
        <v>294</v>
      </c>
      <c r="B54" s="59">
        <f>+IFERROR(VLOOKUP(A54,'2017'!$C$32:$T$44,2,FALSE),0)+IFERROR(VLOOKUP(A54,'2016'!$C$29:$T$43,2,FALSE),0)+IFERROR(VLOOKUP(A54,'2015'!$C$27:$T$37,2,FALSE),0)+IFERROR(VLOOKUP(A54,'2014'!$C$19:$T$29,2,FALSE),0)+IFERROR(VLOOKUP(A54,'2013'!$C$23:$T$34,2,FALSE),0)+IFERROR(VLOOKUP(A54,'2012'!$C$22:$T$32,2,FALSE),0)+IFERROR(VLOOKUP(A54,'2011'!$C$20:$T$29,2,FALSE),0)+IFERROR(VLOOKUP(A54,'2010'!$C$23:$T$34,2,FALSE),0)+IFERROR(VLOOKUP(A54,'2009'!$C$27:$T$38,2,FALSE),0)</f>
        <v>0</v>
      </c>
      <c r="C54" s="59">
        <f>+IFERROR(VLOOKUP(A54,'2017'!$C$32:$T$44,3,FALSE),0)+IFERROR(VLOOKUP(A54,'2016'!$C$29:$T$43,3,FALSE),0)+IFERROR(VLOOKUP(A54,'2015'!$C$27:$T$37,3,FALSE),0)+IFERROR(VLOOKUP(A54,'2014'!$C$19:$T$29,3,FALSE),0)+IFERROR(VLOOKUP(A54,'2013'!$C$23:$T$34,3,FALSE),0)+IFERROR(VLOOKUP(A54,'2012'!$C$22:$T$32,3,FALSE),0)+IFERROR(VLOOKUP(A54,'2011'!$C$20:$T$29,3,FALSE),0)+IFERROR(VLOOKUP(A54,'2010'!$C$23:$T$34,3,FALSE),0)+IFERROR(VLOOKUP(A54,'2009'!$C$27:$T$38,3,FALSE),0)</f>
        <v>3</v>
      </c>
      <c r="D54" s="59">
        <f>+IFERROR(VLOOKUP(A54,'2017'!$C$32:$T$44,4,FALSE),0)+IFERROR(VLOOKUP(A54,'2016'!$C$29:$T$43,4,FALSE),0)+IFERROR(VLOOKUP(A54,'2015'!$C$27:$T$37,4,FALSE),0)+IFERROR(VLOOKUP(A54,'2014'!$C$19:$T$29,4,FALSE),0)+IFERROR(VLOOKUP(A54,'2013'!$C$23:$T$34,4,FALSE),0)+IFERROR(VLOOKUP(A54,'2012'!$C$22:$T$32,4,FALSE),0)+IFERROR(VLOOKUP(A54,'2011'!$C$20:$T$29,4,FALSE),0)+IFERROR(VLOOKUP(A54,'2010'!$C$23:$T$34,4,FALSE),0)+IFERROR(VLOOKUP(A54,'2009'!$C$27:$T$38,4,FALSE),0)</f>
        <v>0</v>
      </c>
      <c r="E54" s="59">
        <f>+IFERROR(VLOOKUP(A54,'2017'!$C$32:$T$44,5,FALSE),0)+IFERROR(VLOOKUP(A54,'2016'!$C$29:$T$43,5,FALSE),0)+IFERROR(VLOOKUP(A54,'2015'!$C$27:$T$37,5,FALSE),0)+IFERROR(VLOOKUP(A54,'2014'!$C$19:$T$29,5,FALSE),0)+IFERROR(VLOOKUP(A54,'2013'!$C$23:$T$34,5,FALSE),0)+IFERROR(VLOOKUP(A54,'2012'!$C$22:$T$32,5,FALSE),0)+IFERROR(VLOOKUP(A54,'2011'!$C$20:$T$29,5,FALSE),0)+IFERROR(VLOOKUP(A54,'2010'!$C$23:$T$34,5,FALSE),0)+IFERROR(VLOOKUP(A54,'2009'!$C$27:$T$38,5,FALSE),0)</f>
        <v>0</v>
      </c>
      <c r="F54" s="59">
        <f>+IFERROR(VLOOKUP(A54,'2017'!$C$32:$T$44,6,FALSE),0)+IFERROR(VLOOKUP(A54,'2016'!$C$29:$T$43,6,FALSE),0)+IFERROR(VLOOKUP(A54,'2015'!$C$27:$T$37,6,FALSE),0)+IFERROR(VLOOKUP(A54,'2014'!$C$19:$T$29,6,FALSE),0)+IFERROR(VLOOKUP(A54,'2013'!$C$23:$T$34,6,FALSE),0)+IFERROR(VLOOKUP(A54,'2012'!$C$22:$T$32,6,FALSE),0)+IFERROR(VLOOKUP(A54,'2011'!$C$20:$T$29,6,FALSE),0)+IFERROR(VLOOKUP(A54,'2010'!$C$23:$T$34,6,FALSE),0)+IFERROR(VLOOKUP(A54,'2009'!$C$27:$T$38,6,FALSE),0)</f>
        <v>2</v>
      </c>
      <c r="G54" s="59">
        <f>+IFERROR(VLOOKUP(A54,'2017'!$C$32:$T$44,7,FALSE),0)+IFERROR(VLOOKUP(A54,'2016'!$C$29:$T$43,7,FALSE),0)+IFERROR(VLOOKUP(A54,'2015'!$C$27:$T$37,7,FALSE),0)+IFERROR(VLOOKUP(A54,'2014'!$C$19:$T$29,7,FALSE),0)+IFERROR(VLOOKUP(A54,'2013'!$C$23:$T$34,7,FALSE),0)+IFERROR(VLOOKUP(A54,'2012'!$C$22:$T$32,7,FALSE),0)+IFERROR(VLOOKUP(A54,'2011'!$C$20:$T$29,7,FALSE),0)+IFERROR(VLOOKUP(A54,'2010'!$C$23:$T$34,7,FALSE),0)+IFERROR(VLOOKUP(A54,'2009'!$C$27:$T$38,7,FALSE),0)</f>
        <v>0</v>
      </c>
      <c r="H54" s="59">
        <f>+IFERROR(VLOOKUP(A54,'2017'!$C$32:$T$44,8,FALSE),0)+IFERROR(VLOOKUP(A54,'2016'!$C$29:$T$43,8,FALSE),0)+IFERROR(VLOOKUP(A54,'2015'!$C$27:$T$37,8,FALSE),0)+IFERROR(VLOOKUP(A54,'2014'!$C$19:$T$29,8,FALSE),0)+IFERROR(VLOOKUP(A54,'2013'!$C$23:$T$34,8,FALSE),0)+IFERROR(VLOOKUP(A54,'2012'!$C$22:$T$32,8,FALSE),0)+IFERROR(VLOOKUP(A54,'2011'!$C$20:$T$29,8,FALSE),0)+IFERROR(VLOOKUP(A54,'2010'!$C$23:$T$34,8,FALSE),0)+IFERROR(VLOOKUP(A54,'2009'!$C$27:$T$38,8,FALSE),0)</f>
        <v>4</v>
      </c>
      <c r="I54" s="59">
        <f>+IFERROR(VLOOKUP(A54,'2017'!$C$32:$T$44,9,FALSE),0)+IFERROR(VLOOKUP(A54,'2016'!$C$29:$T$43,9,FALSE),0)+IFERROR(VLOOKUP(A54,'2015'!$C$27:$T$37,9,FALSE),0)+IFERROR(VLOOKUP(A54,'2014'!$C$19:$T$29,9,FALSE),0)+IFERROR(VLOOKUP(A54,'2013'!$C$23:$T$34,9,FALSE),0)+IFERROR(VLOOKUP(A54,'2012'!$C$22:$T$32,9,FALSE),0)+IFERROR(VLOOKUP(A54,'2011'!$C$20:$T$29,9,FALSE),0)+IFERROR(VLOOKUP(A54,'2010'!$C$23:$T$34,9,FALSE),0)+IFERROR(VLOOKUP(A54,'2009'!$C$27:$T$38,9,FALSE),0)</f>
        <v>6</v>
      </c>
      <c r="J54" s="59">
        <f>+IFERROR(VLOOKUP(A54,'2017'!$C$32:$T$44,10,FALSE),0)+IFERROR(VLOOKUP(A54,'2016'!$C$29:$T$43,10,FALSE),0)+IFERROR(VLOOKUP(A54,'2015'!$C$27:$T$37,10,FALSE),0)+IFERROR(VLOOKUP(A54,'2014'!$C$19:$T$29,10,FALSE),0)+IFERROR(VLOOKUP(A54,'2013'!$C$23:$T$34,10,FALSE),0)+IFERROR(VLOOKUP(A54,'2012'!$C$22:$T$32,10,FALSE),0)+IFERROR(VLOOKUP(A54,'2011'!$C$20:$T$29,10,FALSE),0)+IFERROR(VLOOKUP(A54,'2010'!$C$23:$T$34,10,FALSE),0)+IFERROR(VLOOKUP(A54,'2009'!$C$27:$T$38,10,FALSE),0)</f>
        <v>6</v>
      </c>
      <c r="K54" s="60">
        <f t="shared" si="1"/>
        <v>21</v>
      </c>
      <c r="L54" s="59">
        <f>+IFERROR(VLOOKUP(A54,'2017'!$C$32:$T$44,12,FALSE),0)+IFERROR(VLOOKUP(A54,'2016'!$C$29:$T$43,12,FALSE),0)+IFERROR(VLOOKUP(A54,'2015'!$C$27:$T$37,12,FALSE),0)+IFERROR(VLOOKUP(A54,'2014'!$C$19:$T$29,12,FALSE),0)+IFERROR(VLOOKUP(A54,'2013'!$C$23:$T$34,12,FALSE),0)+IFERROR(VLOOKUP(A54,'2012'!$C$22:$T$32,12,FALSE),0)+IFERROR(VLOOKUP(A54,'2011'!$C$20:$T$29,12,FALSE),0)+IFERROR(VLOOKUP(A54,'2010'!$C$23:$T$34,12,FALSE),0)+IFERROR(VLOOKUP(A54,'2009'!$C$27:$T$38,12,FALSE),0)</f>
        <v>8</v>
      </c>
      <c r="M54" s="59">
        <f>+IFERROR(VLOOKUP(A54,'2017'!$C$32:$T$44,13,FALSE),0)+IFERROR(VLOOKUP(A54,'2016'!$C$29:$T$43,13,FALSE),0)+IFERROR(VLOOKUP(A54,'2015'!$C$27:$T$37,13,FALSE),0)+IFERROR(VLOOKUP(A54,'2014'!$C$19:$T$29,13,FALSE),0)+IFERROR(VLOOKUP(A54,'2013'!$C$23:$T$34,13,FALSE),0)+IFERROR(VLOOKUP(A54,'2012'!$C$22:$T$32,13,FALSE),0)+IFERROR(VLOOKUP(A54,'2011'!$C$20:$T$29,13,FALSE),0)+IFERROR(VLOOKUP(A54,'2010'!$C$23:$T$34,13,FALSE),0)+IFERROR(VLOOKUP(A54,'2009'!$C$27:$T$38,13,FALSE),0)</f>
        <v>1</v>
      </c>
      <c r="N54" s="59">
        <f>+IFERROR(VLOOKUP(A54,'2017'!$C$32:$T$44,14,FALSE),0)+IFERROR(VLOOKUP(A54,'2016'!$C$29:$T$43,14,FALSE),0)+IFERROR(VLOOKUP(A54,'2015'!$C$27:$T$37,14,FALSE),0)+IFERROR(VLOOKUP(A54,'2014'!$C$19:$T$29,14,FALSE),0)+IFERROR(VLOOKUP(A54,'2013'!$C$23:$T$34,14,FALSE),0)+IFERROR(VLOOKUP(A54,'2012'!$C$22:$T$32,14,FALSE),0)+IFERROR(VLOOKUP(A54,'2011'!$C$20:$T$29,14,FALSE),0)+IFERROR(VLOOKUP(A54,'2010'!$C$23:$T$34,14,FALSE),0)+IFERROR(VLOOKUP(A54,'2009'!$C$27:$T$38,14,FALSE),0)</f>
        <v>5</v>
      </c>
      <c r="O54" s="59">
        <f>+IFERROR(VLOOKUP(A54,'2017'!$C$32:$T$44,15,FALSE),0)+IFERROR(VLOOKUP(A54,'2016'!$C$29:$T$43,15,FALSE),0)+IFERROR(VLOOKUP(A54,'2015'!$C$27:$T$37,15,FALSE),0)+IFERROR(VLOOKUP(A54,'2014'!$C$19:$T$29,15,FALSE),0)+IFERROR(VLOOKUP(A54,'2013'!$C$23:$T$34,15,FALSE),0)+IFERROR(VLOOKUP(A54,'2012'!$C$22:$T$32,15,FALSE),0)+IFERROR(VLOOKUP(A54,'2011'!$C$20:$T$29,15,FALSE),0)+IFERROR(VLOOKUP(A54,'2010'!$C$23:$T$34,15,FALSE),0)+IFERROR(VLOOKUP(A54,'2009'!$C$27:$T$38,15,FALSE),0)</f>
        <v>10</v>
      </c>
      <c r="P54" s="41">
        <f t="shared" si="0"/>
        <v>0.4</v>
      </c>
    </row>
    <row r="55" spans="1:16" x14ac:dyDescent="0.25">
      <c r="A55" s="11" t="s">
        <v>272</v>
      </c>
      <c r="B55" s="59">
        <f>+IFERROR(VLOOKUP(A55,'2017'!$C$32:$T$44,2,FALSE),0)+IFERROR(VLOOKUP(A55,'2016'!$C$29:$T$43,2,FALSE),0)+IFERROR(VLOOKUP(A55,'2015'!$C$27:$T$37,2,FALSE),0)+IFERROR(VLOOKUP(A55,'2014'!$C$19:$T$29,2,FALSE),0)+IFERROR(VLOOKUP(A55,'2013'!$C$23:$T$34,2,FALSE),0)+IFERROR(VLOOKUP(A55,'2012'!$C$22:$T$32,2,FALSE),0)+IFERROR(VLOOKUP(A55,'2011'!$C$20:$T$29,2,FALSE),0)+IFERROR(VLOOKUP(A55,'2010'!$C$23:$T$34,2,FALSE),0)+IFERROR(VLOOKUP(A55,'2009'!$C$27:$T$38,2,FALSE),0)</f>
        <v>2</v>
      </c>
      <c r="C55" s="59">
        <f>+IFERROR(VLOOKUP(A55,'2017'!$C$32:$T$44,3,FALSE),0)+IFERROR(VLOOKUP(A55,'2016'!$C$29:$T$43,3,FALSE),0)+IFERROR(VLOOKUP(A55,'2015'!$C$27:$T$37,3,FALSE),0)+IFERROR(VLOOKUP(A55,'2014'!$C$19:$T$29,3,FALSE),0)+IFERROR(VLOOKUP(A55,'2013'!$C$23:$T$34,3,FALSE),0)+IFERROR(VLOOKUP(A55,'2012'!$C$22:$T$32,3,FALSE),0)+IFERROR(VLOOKUP(A55,'2011'!$C$20:$T$29,3,FALSE),0)+IFERROR(VLOOKUP(A55,'2010'!$C$23:$T$34,3,FALSE),0)+IFERROR(VLOOKUP(A55,'2009'!$C$27:$T$38,3,FALSE),0)</f>
        <v>20</v>
      </c>
      <c r="D55" s="59">
        <f>+IFERROR(VLOOKUP(A55,'2017'!$C$32:$T$44,4,FALSE),0)+IFERROR(VLOOKUP(A55,'2016'!$C$29:$T$43,4,FALSE),0)+IFERROR(VLOOKUP(A55,'2015'!$C$27:$T$37,4,FALSE),0)+IFERROR(VLOOKUP(A55,'2014'!$C$19:$T$29,4,FALSE),0)+IFERROR(VLOOKUP(A55,'2013'!$C$23:$T$34,4,FALSE),0)+IFERROR(VLOOKUP(A55,'2012'!$C$22:$T$32,4,FALSE),0)+IFERROR(VLOOKUP(A55,'2011'!$C$20:$T$29,4,FALSE),0)+IFERROR(VLOOKUP(A55,'2010'!$C$23:$T$34,4,FALSE),0)+IFERROR(VLOOKUP(A55,'2009'!$C$27:$T$38,4,FALSE),0)</f>
        <v>5</v>
      </c>
      <c r="E55" s="59">
        <f>+IFERROR(VLOOKUP(A55,'2017'!$C$32:$T$44,5,FALSE),0)+IFERROR(VLOOKUP(A55,'2016'!$C$29:$T$43,5,FALSE),0)+IFERROR(VLOOKUP(A55,'2015'!$C$27:$T$37,5,FALSE),0)+IFERROR(VLOOKUP(A55,'2014'!$C$19:$T$29,5,FALSE),0)+IFERROR(VLOOKUP(A55,'2013'!$C$23:$T$34,5,FALSE),0)+IFERROR(VLOOKUP(A55,'2012'!$C$22:$T$32,5,FALSE),0)+IFERROR(VLOOKUP(A55,'2011'!$C$20:$T$29,5,FALSE),0)+IFERROR(VLOOKUP(A55,'2010'!$C$23:$T$34,5,FALSE),0)+IFERROR(VLOOKUP(A55,'2009'!$C$27:$T$38,5,FALSE),0)</f>
        <v>3</v>
      </c>
      <c r="F55" s="59">
        <f>+IFERROR(VLOOKUP(A55,'2017'!$C$32:$T$44,6,FALSE),0)+IFERROR(VLOOKUP(A55,'2016'!$C$29:$T$43,6,FALSE),0)+IFERROR(VLOOKUP(A55,'2015'!$C$27:$T$37,6,FALSE),0)+IFERROR(VLOOKUP(A55,'2014'!$C$19:$T$29,6,FALSE),0)+IFERROR(VLOOKUP(A55,'2013'!$C$23:$T$34,6,FALSE),0)+IFERROR(VLOOKUP(A55,'2012'!$C$22:$T$32,6,FALSE),0)+IFERROR(VLOOKUP(A55,'2011'!$C$20:$T$29,6,FALSE),0)+IFERROR(VLOOKUP(A55,'2010'!$C$23:$T$34,6,FALSE),0)+IFERROR(VLOOKUP(A55,'2009'!$C$27:$T$38,6,FALSE),0)</f>
        <v>45.34</v>
      </c>
      <c r="G55" s="59">
        <f>+IFERROR(VLOOKUP(A55,'2017'!$C$32:$T$44,7,FALSE),0)+IFERROR(VLOOKUP(A55,'2016'!$C$29:$T$43,7,FALSE),0)+IFERROR(VLOOKUP(A55,'2015'!$C$27:$T$37,7,FALSE),0)+IFERROR(VLOOKUP(A55,'2014'!$C$19:$T$29,7,FALSE),0)+IFERROR(VLOOKUP(A55,'2013'!$C$23:$T$34,7,FALSE),0)+IFERROR(VLOOKUP(A55,'2012'!$C$22:$T$32,7,FALSE),0)+IFERROR(VLOOKUP(A55,'2011'!$C$20:$T$29,7,FALSE),0)+IFERROR(VLOOKUP(A55,'2010'!$C$23:$T$34,7,FALSE),0)+IFERROR(VLOOKUP(A55,'2009'!$C$27:$T$38,7,FALSE),0)</f>
        <v>3</v>
      </c>
      <c r="H55" s="59">
        <f>+IFERROR(VLOOKUP(A55,'2017'!$C$32:$T$44,8,FALSE),0)+IFERROR(VLOOKUP(A55,'2016'!$C$29:$T$43,8,FALSE),0)+IFERROR(VLOOKUP(A55,'2015'!$C$27:$T$37,8,FALSE),0)+IFERROR(VLOOKUP(A55,'2014'!$C$19:$T$29,8,FALSE),0)+IFERROR(VLOOKUP(A55,'2013'!$C$23:$T$34,8,FALSE),0)+IFERROR(VLOOKUP(A55,'2012'!$C$22:$T$32,8,FALSE),0)+IFERROR(VLOOKUP(A55,'2011'!$C$20:$T$29,8,FALSE),0)+IFERROR(VLOOKUP(A55,'2010'!$C$23:$T$34,8,FALSE),0)+IFERROR(VLOOKUP(A55,'2009'!$C$27:$T$38,8,FALSE),0)</f>
        <v>43</v>
      </c>
      <c r="I55" s="59">
        <f>+IFERROR(VLOOKUP(A55,'2017'!$C$32:$T$44,9,FALSE),0)+IFERROR(VLOOKUP(A55,'2016'!$C$29:$T$43,9,FALSE),0)+IFERROR(VLOOKUP(A55,'2015'!$C$27:$T$37,9,FALSE),0)+IFERROR(VLOOKUP(A55,'2014'!$C$19:$T$29,9,FALSE),0)+IFERROR(VLOOKUP(A55,'2013'!$C$23:$T$34,9,FALSE),0)+IFERROR(VLOOKUP(A55,'2012'!$C$22:$T$32,9,FALSE),0)+IFERROR(VLOOKUP(A55,'2011'!$C$20:$T$29,9,FALSE),0)+IFERROR(VLOOKUP(A55,'2010'!$C$23:$T$34,9,FALSE),0)+IFERROR(VLOOKUP(A55,'2009'!$C$27:$T$38,9,FALSE),0)</f>
        <v>41</v>
      </c>
      <c r="J55" s="59">
        <f>+IFERROR(VLOOKUP(A55,'2017'!$C$32:$T$44,10,FALSE),0)+IFERROR(VLOOKUP(A55,'2016'!$C$29:$T$43,10,FALSE),0)+IFERROR(VLOOKUP(A55,'2015'!$C$27:$T$37,10,FALSE),0)+IFERROR(VLOOKUP(A55,'2014'!$C$19:$T$29,10,FALSE),0)+IFERROR(VLOOKUP(A55,'2013'!$C$23:$T$34,10,FALSE),0)+IFERROR(VLOOKUP(A55,'2012'!$C$22:$T$32,10,FALSE),0)+IFERROR(VLOOKUP(A55,'2011'!$C$20:$T$29,10,FALSE),0)+IFERROR(VLOOKUP(A55,'2010'!$C$23:$T$34,10,FALSE),0)+IFERROR(VLOOKUP(A55,'2009'!$C$27:$T$38,10,FALSE),0)</f>
        <v>32</v>
      </c>
      <c r="K55" s="60">
        <f t="shared" si="1"/>
        <v>4.9404499338332597</v>
      </c>
      <c r="L55" s="59">
        <f>+IFERROR(VLOOKUP(A55,'2017'!$C$32:$T$44,12,FALSE),0)+IFERROR(VLOOKUP(A55,'2016'!$C$29:$T$43,12,FALSE),0)+IFERROR(VLOOKUP(A55,'2015'!$C$27:$T$37,12,FALSE),0)+IFERROR(VLOOKUP(A55,'2014'!$C$19:$T$29,12,FALSE),0)+IFERROR(VLOOKUP(A55,'2013'!$C$23:$T$34,12,FALSE),0)+IFERROR(VLOOKUP(A55,'2012'!$C$22:$T$32,12,FALSE),0)+IFERROR(VLOOKUP(A55,'2011'!$C$20:$T$29,12,FALSE),0)+IFERROR(VLOOKUP(A55,'2010'!$C$23:$T$34,12,FALSE),0)+IFERROR(VLOOKUP(A55,'2009'!$C$27:$T$38,12,FALSE),0)</f>
        <v>26</v>
      </c>
      <c r="M55" s="59">
        <f>+IFERROR(VLOOKUP(A55,'2017'!$C$32:$T$44,13,FALSE),0)+IFERROR(VLOOKUP(A55,'2016'!$C$29:$T$43,13,FALSE),0)+IFERROR(VLOOKUP(A55,'2015'!$C$27:$T$37,13,FALSE),0)+IFERROR(VLOOKUP(A55,'2014'!$C$19:$T$29,13,FALSE),0)+IFERROR(VLOOKUP(A55,'2013'!$C$23:$T$34,13,FALSE),0)+IFERROR(VLOOKUP(A55,'2012'!$C$22:$T$32,13,FALSE),0)+IFERROR(VLOOKUP(A55,'2011'!$C$20:$T$29,13,FALSE),0)+IFERROR(VLOOKUP(A55,'2010'!$C$23:$T$34,13,FALSE),0)+IFERROR(VLOOKUP(A55,'2009'!$C$27:$T$38,13,FALSE),0)</f>
        <v>12</v>
      </c>
      <c r="N55" s="59">
        <f>+IFERROR(VLOOKUP(A55,'2017'!$C$32:$T$44,14,FALSE),0)+IFERROR(VLOOKUP(A55,'2016'!$C$29:$T$43,14,FALSE),0)+IFERROR(VLOOKUP(A55,'2015'!$C$27:$T$37,14,FALSE),0)+IFERROR(VLOOKUP(A55,'2014'!$C$19:$T$29,14,FALSE),0)+IFERROR(VLOOKUP(A55,'2013'!$C$23:$T$34,14,FALSE),0)+IFERROR(VLOOKUP(A55,'2012'!$C$22:$T$32,14,FALSE),0)+IFERROR(VLOOKUP(A55,'2011'!$C$20:$T$29,14,FALSE),0)+IFERROR(VLOOKUP(A55,'2010'!$C$23:$T$34,14,FALSE),0)+IFERROR(VLOOKUP(A55,'2009'!$C$27:$T$38,14,FALSE),0)</f>
        <v>50</v>
      </c>
      <c r="O55" s="59">
        <f>+IFERROR(VLOOKUP(A55,'2017'!$C$32:$T$44,15,FALSE),0)+IFERROR(VLOOKUP(A55,'2016'!$C$29:$T$43,15,FALSE),0)+IFERROR(VLOOKUP(A55,'2015'!$C$27:$T$37,15,FALSE),0)+IFERROR(VLOOKUP(A55,'2014'!$C$19:$T$29,15,FALSE),0)+IFERROR(VLOOKUP(A55,'2013'!$C$23:$T$34,15,FALSE),0)+IFERROR(VLOOKUP(A55,'2012'!$C$22:$T$32,15,FALSE),0)+IFERROR(VLOOKUP(A55,'2011'!$C$20:$T$29,15,FALSE),0)+IFERROR(VLOOKUP(A55,'2010'!$C$23:$T$34,15,FALSE),0)+IFERROR(VLOOKUP(A55,'2009'!$C$27:$T$38,15,FALSE),0)</f>
        <v>168</v>
      </c>
      <c r="P55" s="41">
        <f t="shared" si="0"/>
        <v>0.25595238095238093</v>
      </c>
    </row>
    <row r="56" spans="1:16" x14ac:dyDescent="0.25">
      <c r="A56" s="11" t="s">
        <v>225</v>
      </c>
      <c r="B56" s="59">
        <f>+IFERROR(VLOOKUP(A56,'2017'!$C$32:$T$44,2,FALSE),0)+IFERROR(VLOOKUP(A56,'2016'!$C$29:$T$43,2,FALSE),0)+IFERROR(VLOOKUP(A56,'2015'!$C$27:$T$37,2,FALSE),0)+IFERROR(VLOOKUP(A56,'2014'!$C$19:$T$29,2,FALSE),0)+IFERROR(VLOOKUP(A56,'2013'!$C$23:$T$34,2,FALSE),0)+IFERROR(VLOOKUP(A56,'2012'!$C$22:$T$32,2,FALSE),0)+IFERROR(VLOOKUP(A56,'2011'!$C$20:$T$29,2,FALSE),0)+IFERROR(VLOOKUP(A56,'2010'!$C$23:$T$34,2,FALSE),0)+IFERROR(VLOOKUP(A56,'2009'!$C$27:$T$38,2,FALSE),0)</f>
        <v>0</v>
      </c>
      <c r="C56" s="59">
        <f>+IFERROR(VLOOKUP(A56,'2017'!$C$32:$T$44,3,FALSE),0)+IFERROR(VLOOKUP(A56,'2016'!$C$29:$T$43,3,FALSE),0)+IFERROR(VLOOKUP(A56,'2015'!$C$27:$T$37,3,FALSE),0)+IFERROR(VLOOKUP(A56,'2014'!$C$19:$T$29,3,FALSE),0)+IFERROR(VLOOKUP(A56,'2013'!$C$23:$T$34,3,FALSE),0)+IFERROR(VLOOKUP(A56,'2012'!$C$22:$T$32,3,FALSE),0)+IFERROR(VLOOKUP(A56,'2011'!$C$20:$T$29,3,FALSE),0)+IFERROR(VLOOKUP(A56,'2010'!$C$23:$T$34,3,FALSE),0)+IFERROR(VLOOKUP(A56,'2009'!$C$27:$T$38,3,FALSE),0)</f>
        <v>12</v>
      </c>
      <c r="D56" s="59">
        <f>+IFERROR(VLOOKUP(A56,'2017'!$C$32:$T$44,4,FALSE),0)+IFERROR(VLOOKUP(A56,'2016'!$C$29:$T$43,4,FALSE),0)+IFERROR(VLOOKUP(A56,'2015'!$C$27:$T$37,4,FALSE),0)+IFERROR(VLOOKUP(A56,'2014'!$C$19:$T$29,4,FALSE),0)+IFERROR(VLOOKUP(A56,'2013'!$C$23:$T$34,4,FALSE),0)+IFERROR(VLOOKUP(A56,'2012'!$C$22:$T$32,4,FALSE),0)+IFERROR(VLOOKUP(A56,'2011'!$C$20:$T$29,4,FALSE),0)+IFERROR(VLOOKUP(A56,'2010'!$C$23:$T$34,4,FALSE),0)+IFERROR(VLOOKUP(A56,'2009'!$C$27:$T$38,4,FALSE),0)</f>
        <v>2</v>
      </c>
      <c r="E56" s="59">
        <f>+IFERROR(VLOOKUP(A56,'2017'!$C$32:$T$44,5,FALSE),0)+IFERROR(VLOOKUP(A56,'2016'!$C$29:$T$43,5,FALSE),0)+IFERROR(VLOOKUP(A56,'2015'!$C$27:$T$37,5,FALSE),0)+IFERROR(VLOOKUP(A56,'2014'!$C$19:$T$29,5,FALSE),0)+IFERROR(VLOOKUP(A56,'2013'!$C$23:$T$34,5,FALSE),0)+IFERROR(VLOOKUP(A56,'2012'!$C$22:$T$32,5,FALSE),0)+IFERROR(VLOOKUP(A56,'2011'!$C$20:$T$29,5,FALSE),0)+IFERROR(VLOOKUP(A56,'2010'!$C$23:$T$34,5,FALSE),0)+IFERROR(VLOOKUP(A56,'2009'!$C$27:$T$38,5,FALSE),0)</f>
        <v>8</v>
      </c>
      <c r="F56" s="59">
        <f>+IFERROR(VLOOKUP(A56,'2017'!$C$32:$T$44,6,FALSE),0)+IFERROR(VLOOKUP(A56,'2016'!$C$29:$T$43,6,FALSE),0)+IFERROR(VLOOKUP(A56,'2015'!$C$27:$T$37,6,FALSE),0)+IFERROR(VLOOKUP(A56,'2014'!$C$19:$T$29,6,FALSE),0)+IFERROR(VLOOKUP(A56,'2013'!$C$23:$T$34,6,FALSE),0)+IFERROR(VLOOKUP(A56,'2012'!$C$22:$T$32,6,FALSE),0)+IFERROR(VLOOKUP(A56,'2011'!$C$20:$T$29,6,FALSE),0)+IFERROR(VLOOKUP(A56,'2010'!$C$23:$T$34,6,FALSE),0)+IFERROR(VLOOKUP(A56,'2009'!$C$27:$T$38,6,FALSE),0)</f>
        <v>45.666666666666671</v>
      </c>
      <c r="G56" s="59">
        <f>+IFERROR(VLOOKUP(A56,'2017'!$C$32:$T$44,7,FALSE),0)+IFERROR(VLOOKUP(A56,'2016'!$C$29:$T$43,7,FALSE),0)+IFERROR(VLOOKUP(A56,'2015'!$C$27:$T$37,7,FALSE),0)+IFERROR(VLOOKUP(A56,'2014'!$C$19:$T$29,7,FALSE),0)+IFERROR(VLOOKUP(A56,'2013'!$C$23:$T$34,7,FALSE),0)+IFERROR(VLOOKUP(A56,'2012'!$C$22:$T$32,7,FALSE),0)+IFERROR(VLOOKUP(A56,'2011'!$C$20:$T$29,7,FALSE),0)+IFERROR(VLOOKUP(A56,'2010'!$C$23:$T$34,7,FALSE),0)+IFERROR(VLOOKUP(A56,'2009'!$C$27:$T$38,7,FALSE),0)</f>
        <v>0</v>
      </c>
      <c r="H56" s="59">
        <f>+IFERROR(VLOOKUP(A56,'2017'!$C$32:$T$44,8,FALSE),0)+IFERROR(VLOOKUP(A56,'2016'!$C$29:$T$43,8,FALSE),0)+IFERROR(VLOOKUP(A56,'2015'!$C$27:$T$37,8,FALSE),0)+IFERROR(VLOOKUP(A56,'2014'!$C$19:$T$29,8,FALSE),0)+IFERROR(VLOOKUP(A56,'2013'!$C$23:$T$34,8,FALSE),0)+IFERROR(VLOOKUP(A56,'2012'!$C$22:$T$32,8,FALSE),0)+IFERROR(VLOOKUP(A56,'2011'!$C$20:$T$29,8,FALSE),0)+IFERROR(VLOOKUP(A56,'2010'!$C$23:$T$34,8,FALSE),0)+IFERROR(VLOOKUP(A56,'2009'!$C$27:$T$38,8,FALSE),0)</f>
        <v>61</v>
      </c>
      <c r="I56" s="59">
        <f>+IFERROR(VLOOKUP(A56,'2017'!$C$32:$T$44,9,FALSE),0)+IFERROR(VLOOKUP(A56,'2016'!$C$29:$T$43,9,FALSE),0)+IFERROR(VLOOKUP(A56,'2015'!$C$27:$T$37,9,FALSE),0)+IFERROR(VLOOKUP(A56,'2014'!$C$19:$T$29,9,FALSE),0)+IFERROR(VLOOKUP(A56,'2013'!$C$23:$T$34,9,FALSE),0)+IFERROR(VLOOKUP(A56,'2012'!$C$22:$T$32,9,FALSE),0)+IFERROR(VLOOKUP(A56,'2011'!$C$20:$T$29,9,FALSE),0)+IFERROR(VLOOKUP(A56,'2010'!$C$23:$T$34,9,FALSE),0)+IFERROR(VLOOKUP(A56,'2009'!$C$27:$T$38,9,FALSE),0)</f>
        <v>50</v>
      </c>
      <c r="J56" s="59">
        <f>+IFERROR(VLOOKUP(A56,'2017'!$C$32:$T$44,10,FALSE),0)+IFERROR(VLOOKUP(A56,'2016'!$C$29:$T$43,10,FALSE),0)+IFERROR(VLOOKUP(A56,'2015'!$C$27:$T$37,10,FALSE),0)+IFERROR(VLOOKUP(A56,'2014'!$C$19:$T$29,10,FALSE),0)+IFERROR(VLOOKUP(A56,'2013'!$C$23:$T$34,10,FALSE),0)+IFERROR(VLOOKUP(A56,'2012'!$C$22:$T$32,10,FALSE),0)+IFERROR(VLOOKUP(A56,'2011'!$C$20:$T$29,10,FALSE),0)+IFERROR(VLOOKUP(A56,'2010'!$C$23:$T$34,10,FALSE),0)+IFERROR(VLOOKUP(A56,'2009'!$C$27:$T$38,10,FALSE),0)</f>
        <v>30</v>
      </c>
      <c r="K56" s="60">
        <f t="shared" si="1"/>
        <v>4.5985401459854014</v>
      </c>
      <c r="L56" s="59">
        <f>+IFERROR(VLOOKUP(A56,'2017'!$C$32:$T$44,12,FALSE),0)+IFERROR(VLOOKUP(A56,'2016'!$C$29:$T$43,12,FALSE),0)+IFERROR(VLOOKUP(A56,'2015'!$C$27:$T$37,12,FALSE),0)+IFERROR(VLOOKUP(A56,'2014'!$C$19:$T$29,12,FALSE),0)+IFERROR(VLOOKUP(A56,'2013'!$C$23:$T$34,12,FALSE),0)+IFERROR(VLOOKUP(A56,'2012'!$C$22:$T$32,12,FALSE),0)+IFERROR(VLOOKUP(A56,'2011'!$C$20:$T$29,12,FALSE),0)+IFERROR(VLOOKUP(A56,'2010'!$C$23:$T$34,12,FALSE),0)+IFERROR(VLOOKUP(A56,'2009'!$C$27:$T$38,12,FALSE),0)</f>
        <v>42</v>
      </c>
      <c r="M56" s="59">
        <f>+IFERROR(VLOOKUP(A56,'2017'!$C$32:$T$44,13,FALSE),0)+IFERROR(VLOOKUP(A56,'2016'!$C$29:$T$43,13,FALSE),0)+IFERROR(VLOOKUP(A56,'2015'!$C$27:$T$37,13,FALSE),0)+IFERROR(VLOOKUP(A56,'2014'!$C$19:$T$29,13,FALSE),0)+IFERROR(VLOOKUP(A56,'2013'!$C$23:$T$34,13,FALSE),0)+IFERROR(VLOOKUP(A56,'2012'!$C$22:$T$32,13,FALSE),0)+IFERROR(VLOOKUP(A56,'2011'!$C$20:$T$29,13,FALSE),0)+IFERROR(VLOOKUP(A56,'2010'!$C$23:$T$34,13,FALSE),0)+IFERROR(VLOOKUP(A56,'2009'!$C$27:$T$38,13,FALSE),0)</f>
        <v>4</v>
      </c>
      <c r="N56" s="59">
        <f>+IFERROR(VLOOKUP(A56,'2017'!$C$32:$T$44,14,FALSE),0)+IFERROR(VLOOKUP(A56,'2016'!$C$29:$T$43,14,FALSE),0)+IFERROR(VLOOKUP(A56,'2015'!$C$27:$T$37,14,FALSE),0)+IFERROR(VLOOKUP(A56,'2014'!$C$19:$T$29,14,FALSE),0)+IFERROR(VLOOKUP(A56,'2013'!$C$23:$T$34,14,FALSE),0)+IFERROR(VLOOKUP(A56,'2012'!$C$22:$T$32,14,FALSE),0)+IFERROR(VLOOKUP(A56,'2011'!$C$20:$T$29,14,FALSE),0)+IFERROR(VLOOKUP(A56,'2010'!$C$23:$T$34,14,FALSE),0)+IFERROR(VLOOKUP(A56,'2009'!$C$27:$T$38,14,FALSE),0)</f>
        <v>43</v>
      </c>
      <c r="O56" s="59">
        <f>+IFERROR(VLOOKUP(A56,'2017'!$C$32:$T$44,15,FALSE),0)+IFERROR(VLOOKUP(A56,'2016'!$C$29:$T$43,15,FALSE),0)+IFERROR(VLOOKUP(A56,'2015'!$C$27:$T$37,15,FALSE),0)+IFERROR(VLOOKUP(A56,'2014'!$C$19:$T$29,15,FALSE),0)+IFERROR(VLOOKUP(A56,'2013'!$C$23:$T$34,15,FALSE),0)+IFERROR(VLOOKUP(A56,'2012'!$C$22:$T$32,15,FALSE),0)+IFERROR(VLOOKUP(A56,'2011'!$C$20:$T$29,15,FALSE),0)+IFERROR(VLOOKUP(A56,'2010'!$C$23:$T$34,15,FALSE),0)+IFERROR(VLOOKUP(A56,'2009'!$C$27:$T$38,15,FALSE),0)</f>
        <v>264</v>
      </c>
      <c r="P56" s="41">
        <f t="shared" si="0"/>
        <v>0.23106060606060605</v>
      </c>
    </row>
    <row r="57" spans="1:16" x14ac:dyDescent="0.25">
      <c r="A57" s="11" t="s">
        <v>315</v>
      </c>
      <c r="B57" s="59">
        <f>+IFERROR(VLOOKUP(A57,'2017'!$C$32:$T$44,2,FALSE),0)+IFERROR(VLOOKUP(A57,'2016'!$C$29:$T$43,2,FALSE),0)+IFERROR(VLOOKUP(A57,'2015'!$C$27:$T$37,2,FALSE),0)+IFERROR(VLOOKUP(A57,'2014'!$C$19:$T$29,2,FALSE),0)+IFERROR(VLOOKUP(A57,'2013'!$C$23:$T$34,2,FALSE),0)+IFERROR(VLOOKUP(A57,'2012'!$C$22:$T$32,2,FALSE),0)+IFERROR(VLOOKUP(A57,'2011'!$C$20:$T$29,2,FALSE),0)+IFERROR(VLOOKUP(A57,'2010'!$C$23:$T$34,2,FALSE),0)+IFERROR(VLOOKUP(A57,'2009'!$C$27:$T$38,2,FALSE),0)</f>
        <v>1</v>
      </c>
      <c r="C57" s="59">
        <f>+IFERROR(VLOOKUP(A57,'2017'!$C$32:$T$44,3,FALSE),0)+IFERROR(VLOOKUP(A57,'2016'!$C$29:$T$43,3,FALSE),0)+IFERROR(VLOOKUP(A57,'2015'!$C$27:$T$37,3,FALSE),0)+IFERROR(VLOOKUP(A57,'2014'!$C$19:$T$29,3,FALSE),0)+IFERROR(VLOOKUP(A57,'2013'!$C$23:$T$34,3,FALSE),0)+IFERROR(VLOOKUP(A57,'2012'!$C$22:$T$32,3,FALSE),0)+IFERROR(VLOOKUP(A57,'2011'!$C$20:$T$29,3,FALSE),0)+IFERROR(VLOOKUP(A57,'2010'!$C$23:$T$34,3,FALSE),0)+IFERROR(VLOOKUP(A57,'2009'!$C$27:$T$38,3,FALSE),0)</f>
        <v>1</v>
      </c>
      <c r="D57" s="59">
        <f>+IFERROR(VLOOKUP(A57,'2017'!$C$32:$T$44,4,FALSE),0)+IFERROR(VLOOKUP(A57,'2016'!$C$29:$T$43,4,FALSE),0)+IFERROR(VLOOKUP(A57,'2015'!$C$27:$T$37,4,FALSE),0)+IFERROR(VLOOKUP(A57,'2014'!$C$19:$T$29,4,FALSE),0)+IFERROR(VLOOKUP(A57,'2013'!$C$23:$T$34,4,FALSE),0)+IFERROR(VLOOKUP(A57,'2012'!$C$22:$T$32,4,FALSE),0)+IFERROR(VLOOKUP(A57,'2011'!$C$20:$T$29,4,FALSE),0)+IFERROR(VLOOKUP(A57,'2010'!$C$23:$T$34,4,FALSE),0)+IFERROR(VLOOKUP(A57,'2009'!$C$27:$T$38,4,FALSE),0)</f>
        <v>1</v>
      </c>
      <c r="E57" s="59">
        <f>+IFERROR(VLOOKUP(A57,'2017'!$C$32:$T$44,5,FALSE),0)+IFERROR(VLOOKUP(A57,'2016'!$C$29:$T$43,5,FALSE),0)+IFERROR(VLOOKUP(A57,'2015'!$C$27:$T$37,5,FALSE),0)+IFERROR(VLOOKUP(A57,'2014'!$C$19:$T$29,5,FALSE),0)+IFERROR(VLOOKUP(A57,'2013'!$C$23:$T$34,5,FALSE),0)+IFERROR(VLOOKUP(A57,'2012'!$C$22:$T$32,5,FALSE),0)+IFERROR(VLOOKUP(A57,'2011'!$C$20:$T$29,5,FALSE),0)+IFERROR(VLOOKUP(A57,'2010'!$C$23:$T$34,5,FALSE),0)+IFERROR(VLOOKUP(A57,'2009'!$C$27:$T$38,5,FALSE),0)</f>
        <v>0</v>
      </c>
      <c r="F57" s="59">
        <f>+IFERROR(VLOOKUP(A57,'2017'!$C$32:$T$44,6,FALSE),0)+IFERROR(VLOOKUP(A57,'2016'!$C$29:$T$43,6,FALSE),0)+IFERROR(VLOOKUP(A57,'2015'!$C$27:$T$37,6,FALSE),0)+IFERROR(VLOOKUP(A57,'2014'!$C$19:$T$29,6,FALSE),0)+IFERROR(VLOOKUP(A57,'2013'!$C$23:$T$34,6,FALSE),0)+IFERROR(VLOOKUP(A57,'2012'!$C$22:$T$32,6,FALSE),0)+IFERROR(VLOOKUP(A57,'2011'!$C$20:$T$29,6,FALSE),0)+IFERROR(VLOOKUP(A57,'2010'!$C$23:$T$34,6,FALSE),0)+IFERROR(VLOOKUP(A57,'2009'!$C$27:$T$38,6,FALSE),0)</f>
        <v>5.67</v>
      </c>
      <c r="G57" s="59">
        <f>+IFERROR(VLOOKUP(A57,'2017'!$C$32:$T$44,7,FALSE),0)+IFERROR(VLOOKUP(A57,'2016'!$C$29:$T$43,7,FALSE),0)+IFERROR(VLOOKUP(A57,'2015'!$C$27:$T$37,7,FALSE),0)+IFERROR(VLOOKUP(A57,'2014'!$C$19:$T$29,7,FALSE),0)+IFERROR(VLOOKUP(A57,'2013'!$C$23:$T$34,7,FALSE),0)+IFERROR(VLOOKUP(A57,'2012'!$C$22:$T$32,7,FALSE),0)+IFERROR(VLOOKUP(A57,'2011'!$C$20:$T$29,7,FALSE),0)+IFERROR(VLOOKUP(A57,'2010'!$C$23:$T$34,7,FALSE),0)+IFERROR(VLOOKUP(A57,'2009'!$C$27:$T$38,7,FALSE),0)</f>
        <v>0</v>
      </c>
      <c r="H57" s="59">
        <f>+IFERROR(VLOOKUP(A57,'2017'!$C$32:$T$44,8,FALSE),0)+IFERROR(VLOOKUP(A57,'2016'!$C$29:$T$43,8,FALSE),0)+IFERROR(VLOOKUP(A57,'2015'!$C$27:$T$37,8,FALSE),0)+IFERROR(VLOOKUP(A57,'2014'!$C$19:$T$29,8,FALSE),0)+IFERROR(VLOOKUP(A57,'2013'!$C$23:$T$34,8,FALSE),0)+IFERROR(VLOOKUP(A57,'2012'!$C$22:$T$32,8,FALSE),0)+IFERROR(VLOOKUP(A57,'2011'!$C$20:$T$29,8,FALSE),0)+IFERROR(VLOOKUP(A57,'2010'!$C$23:$T$34,8,FALSE),0)+IFERROR(VLOOKUP(A57,'2009'!$C$27:$T$38,8,FALSE),0)</f>
        <v>14</v>
      </c>
      <c r="I57" s="59">
        <f>+IFERROR(VLOOKUP(A57,'2017'!$C$32:$T$44,9,FALSE),0)+IFERROR(VLOOKUP(A57,'2016'!$C$29:$T$43,9,FALSE),0)+IFERROR(VLOOKUP(A57,'2015'!$C$27:$T$37,9,FALSE),0)+IFERROR(VLOOKUP(A57,'2014'!$C$19:$T$29,9,FALSE),0)+IFERROR(VLOOKUP(A57,'2013'!$C$23:$T$34,9,FALSE),0)+IFERROR(VLOOKUP(A57,'2012'!$C$22:$T$32,9,FALSE),0)+IFERROR(VLOOKUP(A57,'2011'!$C$20:$T$29,9,FALSE),0)+IFERROR(VLOOKUP(A57,'2010'!$C$23:$T$34,9,FALSE),0)+IFERROR(VLOOKUP(A57,'2009'!$C$27:$T$38,9,FALSE),0)</f>
        <v>7</v>
      </c>
      <c r="J57" s="59">
        <f>+IFERROR(VLOOKUP(A57,'2017'!$C$32:$T$44,10,FALSE),0)+IFERROR(VLOOKUP(A57,'2016'!$C$29:$T$43,10,FALSE),0)+IFERROR(VLOOKUP(A57,'2015'!$C$27:$T$37,10,FALSE),0)+IFERROR(VLOOKUP(A57,'2014'!$C$19:$T$29,10,FALSE),0)+IFERROR(VLOOKUP(A57,'2013'!$C$23:$T$34,10,FALSE),0)+IFERROR(VLOOKUP(A57,'2012'!$C$22:$T$32,10,FALSE),0)+IFERROR(VLOOKUP(A57,'2011'!$C$20:$T$29,10,FALSE),0)+IFERROR(VLOOKUP(A57,'2010'!$C$23:$T$34,10,FALSE),0)+IFERROR(VLOOKUP(A57,'2009'!$C$27:$T$38,10,FALSE),0)</f>
        <v>7</v>
      </c>
      <c r="K57" s="60">
        <f t="shared" si="1"/>
        <v>8.6419753086419746</v>
      </c>
      <c r="L57" s="59">
        <f>+IFERROR(VLOOKUP(A57,'2017'!$C$32:$T$44,12,FALSE),0)+IFERROR(VLOOKUP(A57,'2016'!$C$29:$T$43,12,FALSE),0)+IFERROR(VLOOKUP(A57,'2015'!$C$27:$T$37,12,FALSE),0)+IFERROR(VLOOKUP(A57,'2014'!$C$19:$T$29,12,FALSE),0)+IFERROR(VLOOKUP(A57,'2013'!$C$23:$T$34,12,FALSE),0)+IFERROR(VLOOKUP(A57,'2012'!$C$22:$T$32,12,FALSE),0)+IFERROR(VLOOKUP(A57,'2011'!$C$20:$T$29,12,FALSE),0)+IFERROR(VLOOKUP(A57,'2010'!$C$23:$T$34,12,FALSE),0)+IFERROR(VLOOKUP(A57,'2009'!$C$27:$T$38,12,FALSE),0)</f>
        <v>3</v>
      </c>
      <c r="M57" s="59">
        <f>+IFERROR(VLOOKUP(A57,'2017'!$C$32:$T$44,13,FALSE),0)+IFERROR(VLOOKUP(A57,'2016'!$C$29:$T$43,13,FALSE),0)+IFERROR(VLOOKUP(A57,'2015'!$C$27:$T$37,13,FALSE),0)+IFERROR(VLOOKUP(A57,'2014'!$C$19:$T$29,13,FALSE),0)+IFERROR(VLOOKUP(A57,'2013'!$C$23:$T$34,13,FALSE),0)+IFERROR(VLOOKUP(A57,'2012'!$C$22:$T$32,13,FALSE),0)+IFERROR(VLOOKUP(A57,'2011'!$C$20:$T$29,13,FALSE),0)+IFERROR(VLOOKUP(A57,'2010'!$C$23:$T$34,13,FALSE),0)+IFERROR(VLOOKUP(A57,'2009'!$C$27:$T$38,13,FALSE),0)</f>
        <v>0</v>
      </c>
      <c r="N57" s="59">
        <f>+IFERROR(VLOOKUP(A57,'2017'!$C$32:$T$44,14,FALSE),0)+IFERROR(VLOOKUP(A57,'2016'!$C$29:$T$43,14,FALSE),0)+IFERROR(VLOOKUP(A57,'2015'!$C$27:$T$37,14,FALSE),0)+IFERROR(VLOOKUP(A57,'2014'!$C$19:$T$29,14,FALSE),0)+IFERROR(VLOOKUP(A57,'2013'!$C$23:$T$34,14,FALSE),0)+IFERROR(VLOOKUP(A57,'2012'!$C$22:$T$32,14,FALSE),0)+IFERROR(VLOOKUP(A57,'2011'!$C$20:$T$29,14,FALSE),0)+IFERROR(VLOOKUP(A57,'2010'!$C$23:$T$34,14,FALSE),0)+IFERROR(VLOOKUP(A57,'2009'!$C$27:$T$38,14,FALSE),0)</f>
        <v>0</v>
      </c>
      <c r="O57" s="59">
        <f>+IFERROR(VLOOKUP(A57,'2017'!$C$32:$T$44,15,FALSE),0)+IFERROR(VLOOKUP(A57,'2016'!$C$29:$T$43,15,FALSE),0)+IFERROR(VLOOKUP(A57,'2015'!$C$27:$T$37,15,FALSE),0)+IFERROR(VLOOKUP(A57,'2014'!$C$19:$T$29,15,FALSE),0)+IFERROR(VLOOKUP(A57,'2013'!$C$23:$T$34,15,FALSE),0)+IFERROR(VLOOKUP(A57,'2012'!$C$22:$T$32,15,FALSE),0)+IFERROR(VLOOKUP(A57,'2011'!$C$20:$T$29,15,FALSE),0)+IFERROR(VLOOKUP(A57,'2010'!$C$23:$T$34,15,FALSE),0)+IFERROR(VLOOKUP(A57,'2009'!$C$27:$T$38,15,FALSE),0)</f>
        <v>31</v>
      </c>
      <c r="P57" s="41">
        <f t="shared" si="0"/>
        <v>0.45161290322580644</v>
      </c>
    </row>
    <row r="58" spans="1:16" x14ac:dyDescent="0.25">
      <c r="A58" s="11" t="s">
        <v>299</v>
      </c>
      <c r="B58" s="59">
        <f>+IFERROR(VLOOKUP(A58,'2017'!$C$32:$T$44,2,FALSE),0)+IFERROR(VLOOKUP(A58,'2016'!$C$29:$T$43,2,FALSE),0)+IFERROR(VLOOKUP(A58,'2015'!$C$27:$T$37,2,FALSE),0)+IFERROR(VLOOKUP(A58,'2014'!$C$19:$T$29,2,FALSE),0)+IFERROR(VLOOKUP(A58,'2013'!$C$23:$T$34,2,FALSE),0)+IFERROR(VLOOKUP(A58,'2012'!$C$22:$T$32,2,FALSE),0)+IFERROR(VLOOKUP(A58,'2011'!$C$20:$T$29,2,FALSE),0)+IFERROR(VLOOKUP(A58,'2010'!$C$23:$T$34,2,FALSE),0)+IFERROR(VLOOKUP(A58,'2009'!$C$27:$T$38,2,FALSE),0)</f>
        <v>6</v>
      </c>
      <c r="C58" s="59">
        <f>+IFERROR(VLOOKUP(A58,'2017'!$C$32:$T$44,3,FALSE),0)+IFERROR(VLOOKUP(A58,'2016'!$C$29:$T$43,3,FALSE),0)+IFERROR(VLOOKUP(A58,'2015'!$C$27:$T$37,3,FALSE),0)+IFERROR(VLOOKUP(A58,'2014'!$C$19:$T$29,3,FALSE),0)+IFERROR(VLOOKUP(A58,'2013'!$C$23:$T$34,3,FALSE),0)+IFERROR(VLOOKUP(A58,'2012'!$C$22:$T$32,3,FALSE),0)+IFERROR(VLOOKUP(A58,'2011'!$C$20:$T$29,3,FALSE),0)+IFERROR(VLOOKUP(A58,'2010'!$C$23:$T$34,3,FALSE),0)+IFERROR(VLOOKUP(A58,'2009'!$C$27:$T$38,3,FALSE),0)</f>
        <v>8</v>
      </c>
      <c r="D58" s="59">
        <f>+IFERROR(VLOOKUP(A58,'2017'!$C$32:$T$44,4,FALSE),0)+IFERROR(VLOOKUP(A58,'2016'!$C$29:$T$43,4,FALSE),0)+IFERROR(VLOOKUP(A58,'2015'!$C$27:$T$37,4,FALSE),0)+IFERROR(VLOOKUP(A58,'2014'!$C$19:$T$29,4,FALSE),0)+IFERROR(VLOOKUP(A58,'2013'!$C$23:$T$34,4,FALSE),0)+IFERROR(VLOOKUP(A58,'2012'!$C$22:$T$32,4,FALSE),0)+IFERROR(VLOOKUP(A58,'2011'!$C$20:$T$29,4,FALSE),0)+IFERROR(VLOOKUP(A58,'2010'!$C$23:$T$34,4,FALSE),0)+IFERROR(VLOOKUP(A58,'2009'!$C$27:$T$38,4,FALSE),0)</f>
        <v>3</v>
      </c>
      <c r="E58" s="59">
        <f>+IFERROR(VLOOKUP(A58,'2017'!$C$32:$T$44,5,FALSE),0)+IFERROR(VLOOKUP(A58,'2016'!$C$29:$T$43,5,FALSE),0)+IFERROR(VLOOKUP(A58,'2015'!$C$27:$T$37,5,FALSE),0)+IFERROR(VLOOKUP(A58,'2014'!$C$19:$T$29,5,FALSE),0)+IFERROR(VLOOKUP(A58,'2013'!$C$23:$T$34,5,FALSE),0)+IFERROR(VLOOKUP(A58,'2012'!$C$22:$T$32,5,FALSE),0)+IFERROR(VLOOKUP(A58,'2011'!$C$20:$T$29,5,FALSE),0)+IFERROR(VLOOKUP(A58,'2010'!$C$23:$T$34,5,FALSE),0)+IFERROR(VLOOKUP(A58,'2009'!$C$27:$T$38,5,FALSE),0)</f>
        <v>2</v>
      </c>
      <c r="F58" s="59">
        <f>+IFERROR(VLOOKUP(A58,'2017'!$C$32:$T$44,6,FALSE),0)+IFERROR(VLOOKUP(A58,'2016'!$C$29:$T$43,6,FALSE),0)+IFERROR(VLOOKUP(A58,'2015'!$C$27:$T$37,6,FALSE),0)+IFERROR(VLOOKUP(A58,'2014'!$C$19:$T$29,6,FALSE),0)+IFERROR(VLOOKUP(A58,'2013'!$C$23:$T$34,6,FALSE),0)+IFERROR(VLOOKUP(A58,'2012'!$C$22:$T$32,6,FALSE),0)+IFERROR(VLOOKUP(A58,'2011'!$C$20:$T$29,6,FALSE),0)+IFERROR(VLOOKUP(A58,'2010'!$C$23:$T$34,6,FALSE),0)+IFERROR(VLOOKUP(A58,'2009'!$C$27:$T$38,6,FALSE),0)</f>
        <v>18.329999999999998</v>
      </c>
      <c r="G58" s="59">
        <f>+IFERROR(VLOOKUP(A58,'2017'!$C$32:$T$44,7,FALSE),0)+IFERROR(VLOOKUP(A58,'2016'!$C$29:$T$43,7,FALSE),0)+IFERROR(VLOOKUP(A58,'2015'!$C$27:$T$37,7,FALSE),0)+IFERROR(VLOOKUP(A58,'2014'!$C$19:$T$29,7,FALSE),0)+IFERROR(VLOOKUP(A58,'2013'!$C$23:$T$34,7,FALSE),0)+IFERROR(VLOOKUP(A58,'2012'!$C$22:$T$32,7,FALSE),0)+IFERROR(VLOOKUP(A58,'2011'!$C$20:$T$29,7,FALSE),0)+IFERROR(VLOOKUP(A58,'2010'!$C$23:$T$34,7,FALSE),0)+IFERROR(VLOOKUP(A58,'2009'!$C$27:$T$38,7,FALSE),0)</f>
        <v>0</v>
      </c>
      <c r="H58" s="59">
        <f>+IFERROR(VLOOKUP(A58,'2017'!$C$32:$T$44,8,FALSE),0)+IFERROR(VLOOKUP(A58,'2016'!$C$29:$T$43,8,FALSE),0)+IFERROR(VLOOKUP(A58,'2015'!$C$27:$T$37,8,FALSE),0)+IFERROR(VLOOKUP(A58,'2014'!$C$19:$T$29,8,FALSE),0)+IFERROR(VLOOKUP(A58,'2013'!$C$23:$T$34,8,FALSE),0)+IFERROR(VLOOKUP(A58,'2012'!$C$22:$T$32,8,FALSE),0)+IFERROR(VLOOKUP(A58,'2011'!$C$20:$T$29,8,FALSE),0)+IFERROR(VLOOKUP(A58,'2010'!$C$23:$T$34,8,FALSE),0)+IFERROR(VLOOKUP(A58,'2009'!$C$27:$T$38,8,FALSE),0)</f>
        <v>29</v>
      </c>
      <c r="I58" s="59">
        <f>+IFERROR(VLOOKUP(A58,'2017'!$C$32:$T$44,9,FALSE),0)+IFERROR(VLOOKUP(A58,'2016'!$C$29:$T$43,9,FALSE),0)+IFERROR(VLOOKUP(A58,'2015'!$C$27:$T$37,9,FALSE),0)+IFERROR(VLOOKUP(A58,'2014'!$C$19:$T$29,9,FALSE),0)+IFERROR(VLOOKUP(A58,'2013'!$C$23:$T$34,9,FALSE),0)+IFERROR(VLOOKUP(A58,'2012'!$C$22:$T$32,9,FALSE),0)+IFERROR(VLOOKUP(A58,'2011'!$C$20:$T$29,9,FALSE),0)+IFERROR(VLOOKUP(A58,'2010'!$C$23:$T$34,9,FALSE),0)+IFERROR(VLOOKUP(A58,'2009'!$C$27:$T$38,9,FALSE),0)</f>
        <v>29</v>
      </c>
      <c r="J58" s="59">
        <f>+IFERROR(VLOOKUP(A58,'2017'!$C$32:$T$44,10,FALSE),0)+IFERROR(VLOOKUP(A58,'2016'!$C$29:$T$43,10,FALSE),0)+IFERROR(VLOOKUP(A58,'2015'!$C$27:$T$37,10,FALSE),0)+IFERROR(VLOOKUP(A58,'2014'!$C$19:$T$29,10,FALSE),0)+IFERROR(VLOOKUP(A58,'2013'!$C$23:$T$34,10,FALSE),0)+IFERROR(VLOOKUP(A58,'2012'!$C$22:$T$32,10,FALSE),0)+IFERROR(VLOOKUP(A58,'2011'!$C$20:$T$29,10,FALSE),0)+IFERROR(VLOOKUP(A58,'2010'!$C$23:$T$34,10,FALSE),0)+IFERROR(VLOOKUP(A58,'2009'!$C$27:$T$38,10,FALSE),0)</f>
        <v>25</v>
      </c>
      <c r="K58" s="60">
        <f t="shared" si="1"/>
        <v>9.5471903982542283</v>
      </c>
      <c r="L58" s="59">
        <f>+IFERROR(VLOOKUP(A58,'2017'!$C$32:$T$44,12,FALSE),0)+IFERROR(VLOOKUP(A58,'2016'!$C$29:$T$43,12,FALSE),0)+IFERROR(VLOOKUP(A58,'2015'!$C$27:$T$37,12,FALSE),0)+IFERROR(VLOOKUP(A58,'2014'!$C$19:$T$29,12,FALSE),0)+IFERROR(VLOOKUP(A58,'2013'!$C$23:$T$34,12,FALSE),0)+IFERROR(VLOOKUP(A58,'2012'!$C$22:$T$32,12,FALSE),0)+IFERROR(VLOOKUP(A58,'2011'!$C$20:$T$29,12,FALSE),0)+IFERROR(VLOOKUP(A58,'2010'!$C$23:$T$34,12,FALSE),0)+IFERROR(VLOOKUP(A58,'2009'!$C$27:$T$38,12,FALSE),0)</f>
        <v>19</v>
      </c>
      <c r="M58" s="59">
        <f>+IFERROR(VLOOKUP(A58,'2017'!$C$32:$T$44,13,FALSE),0)+IFERROR(VLOOKUP(A58,'2016'!$C$29:$T$43,13,FALSE),0)+IFERROR(VLOOKUP(A58,'2015'!$C$27:$T$37,13,FALSE),0)+IFERROR(VLOOKUP(A58,'2014'!$C$19:$T$29,13,FALSE),0)+IFERROR(VLOOKUP(A58,'2013'!$C$23:$T$34,13,FALSE),0)+IFERROR(VLOOKUP(A58,'2012'!$C$22:$T$32,13,FALSE),0)+IFERROR(VLOOKUP(A58,'2011'!$C$20:$T$29,13,FALSE),0)+IFERROR(VLOOKUP(A58,'2010'!$C$23:$T$34,13,FALSE),0)+IFERROR(VLOOKUP(A58,'2009'!$C$27:$T$38,13,FALSE),0)</f>
        <v>1</v>
      </c>
      <c r="N58" s="59">
        <f>+IFERROR(VLOOKUP(A58,'2017'!$C$32:$T$44,14,FALSE),0)+IFERROR(VLOOKUP(A58,'2016'!$C$29:$T$43,14,FALSE),0)+IFERROR(VLOOKUP(A58,'2015'!$C$27:$T$37,14,FALSE),0)+IFERROR(VLOOKUP(A58,'2014'!$C$19:$T$29,14,FALSE),0)+IFERROR(VLOOKUP(A58,'2013'!$C$23:$T$34,14,FALSE),0)+IFERROR(VLOOKUP(A58,'2012'!$C$22:$T$32,14,FALSE),0)+IFERROR(VLOOKUP(A58,'2011'!$C$20:$T$29,14,FALSE),0)+IFERROR(VLOOKUP(A58,'2010'!$C$23:$T$34,14,FALSE),0)+IFERROR(VLOOKUP(A58,'2009'!$C$27:$T$38,14,FALSE),0)</f>
        <v>16</v>
      </c>
      <c r="O58" s="59">
        <f>+IFERROR(VLOOKUP(A58,'2017'!$C$32:$T$44,15,FALSE),0)+IFERROR(VLOOKUP(A58,'2016'!$C$29:$T$43,15,FALSE),0)+IFERROR(VLOOKUP(A58,'2015'!$C$27:$T$37,15,FALSE),0)+IFERROR(VLOOKUP(A58,'2014'!$C$19:$T$29,15,FALSE),0)+IFERROR(VLOOKUP(A58,'2013'!$C$23:$T$34,15,FALSE),0)+IFERROR(VLOOKUP(A58,'2012'!$C$22:$T$32,15,FALSE),0)+IFERROR(VLOOKUP(A58,'2011'!$C$20:$T$29,15,FALSE),0)+IFERROR(VLOOKUP(A58,'2010'!$C$23:$T$34,15,FALSE),0)+IFERROR(VLOOKUP(A58,'2009'!$C$27:$T$38,15,FALSE),0)</f>
        <v>80</v>
      </c>
      <c r="P58" s="41">
        <f t="shared" si="0"/>
        <v>0.36249999999999999</v>
      </c>
    </row>
    <row r="59" spans="1:16" x14ac:dyDescent="0.25">
      <c r="A59" s="11" t="s">
        <v>236</v>
      </c>
      <c r="B59" s="59">
        <f>+IFERROR(VLOOKUP(A59,'2017'!$C$32:$T$44,2,FALSE),0)+IFERROR(VLOOKUP(A59,'2016'!$C$29:$T$43,2,FALSE),0)+IFERROR(VLOOKUP(A59,'2015'!$C$27:$T$37,2,FALSE),0)+IFERROR(VLOOKUP(A59,'2014'!$C$19:$T$29,2,FALSE),0)+IFERROR(VLOOKUP(A59,'2013'!$C$23:$T$34,2,FALSE),0)+IFERROR(VLOOKUP(A59,'2012'!$C$22:$T$32,2,FALSE),0)+IFERROR(VLOOKUP(A59,'2011'!$C$20:$T$29,2,FALSE),0)+IFERROR(VLOOKUP(A59,'2010'!$C$23:$T$34,2,FALSE),0)+IFERROR(VLOOKUP(A59,'2009'!$C$27:$T$38,2,FALSE),0)</f>
        <v>0</v>
      </c>
      <c r="C59" s="59">
        <f>+IFERROR(VLOOKUP(A59,'2017'!$C$32:$T$44,3,FALSE),0)+IFERROR(VLOOKUP(A59,'2016'!$C$29:$T$43,3,FALSE),0)+IFERROR(VLOOKUP(A59,'2015'!$C$27:$T$37,3,FALSE),0)+IFERROR(VLOOKUP(A59,'2014'!$C$19:$T$29,3,FALSE),0)+IFERROR(VLOOKUP(A59,'2013'!$C$23:$T$34,3,FALSE),0)+IFERROR(VLOOKUP(A59,'2012'!$C$22:$T$32,3,FALSE),0)+IFERROR(VLOOKUP(A59,'2011'!$C$20:$T$29,3,FALSE),0)+IFERROR(VLOOKUP(A59,'2010'!$C$23:$T$34,3,FALSE),0)+IFERROR(VLOOKUP(A59,'2009'!$C$27:$T$38,3,FALSE),0)</f>
        <v>2</v>
      </c>
      <c r="D59" s="59">
        <f>+IFERROR(VLOOKUP(A59,'2017'!$C$32:$T$44,4,FALSE),0)+IFERROR(VLOOKUP(A59,'2016'!$C$29:$T$43,4,FALSE),0)+IFERROR(VLOOKUP(A59,'2015'!$C$27:$T$37,4,FALSE),0)+IFERROR(VLOOKUP(A59,'2014'!$C$19:$T$29,4,FALSE),0)+IFERROR(VLOOKUP(A59,'2013'!$C$23:$T$34,4,FALSE),0)+IFERROR(VLOOKUP(A59,'2012'!$C$22:$T$32,4,FALSE),0)+IFERROR(VLOOKUP(A59,'2011'!$C$20:$T$29,4,FALSE),0)+IFERROR(VLOOKUP(A59,'2010'!$C$23:$T$34,4,FALSE),0)+IFERROR(VLOOKUP(A59,'2009'!$C$27:$T$38,4,FALSE),0)</f>
        <v>0</v>
      </c>
      <c r="E59" s="59">
        <f>+IFERROR(VLOOKUP(A59,'2017'!$C$32:$T$44,5,FALSE),0)+IFERROR(VLOOKUP(A59,'2016'!$C$29:$T$43,5,FALSE),0)+IFERROR(VLOOKUP(A59,'2015'!$C$27:$T$37,5,FALSE),0)+IFERROR(VLOOKUP(A59,'2014'!$C$19:$T$29,5,FALSE),0)+IFERROR(VLOOKUP(A59,'2013'!$C$23:$T$34,5,FALSE),0)+IFERROR(VLOOKUP(A59,'2012'!$C$22:$T$32,5,FALSE),0)+IFERROR(VLOOKUP(A59,'2011'!$C$20:$T$29,5,FALSE),0)+IFERROR(VLOOKUP(A59,'2010'!$C$23:$T$34,5,FALSE),0)+IFERROR(VLOOKUP(A59,'2009'!$C$27:$T$38,5,FALSE),0)</f>
        <v>0</v>
      </c>
      <c r="F59" s="59">
        <f>+IFERROR(VLOOKUP(A59,'2017'!$C$32:$T$44,6,FALSE),0)+IFERROR(VLOOKUP(A59,'2016'!$C$29:$T$43,6,FALSE),0)+IFERROR(VLOOKUP(A59,'2015'!$C$27:$T$37,6,FALSE),0)+IFERROR(VLOOKUP(A59,'2014'!$C$19:$T$29,6,FALSE),0)+IFERROR(VLOOKUP(A59,'2013'!$C$23:$T$34,6,FALSE),0)+IFERROR(VLOOKUP(A59,'2012'!$C$22:$T$32,6,FALSE),0)+IFERROR(VLOOKUP(A59,'2011'!$C$20:$T$29,6,FALSE),0)+IFERROR(VLOOKUP(A59,'2010'!$C$23:$T$34,6,FALSE),0)+IFERROR(VLOOKUP(A59,'2009'!$C$27:$T$38,6,FALSE),0)</f>
        <v>2.6666666666666665</v>
      </c>
      <c r="G59" s="59">
        <f>+IFERROR(VLOOKUP(A59,'2017'!$C$32:$T$44,7,FALSE),0)+IFERROR(VLOOKUP(A59,'2016'!$C$29:$T$43,7,FALSE),0)+IFERROR(VLOOKUP(A59,'2015'!$C$27:$T$37,7,FALSE),0)+IFERROR(VLOOKUP(A59,'2014'!$C$19:$T$29,7,FALSE),0)+IFERROR(VLOOKUP(A59,'2013'!$C$23:$T$34,7,FALSE),0)+IFERROR(VLOOKUP(A59,'2012'!$C$22:$T$32,7,FALSE),0)+IFERROR(VLOOKUP(A59,'2011'!$C$20:$T$29,7,FALSE),0)+IFERROR(VLOOKUP(A59,'2010'!$C$23:$T$34,7,FALSE),0)+IFERROR(VLOOKUP(A59,'2009'!$C$27:$T$38,7,FALSE),0)</f>
        <v>0</v>
      </c>
      <c r="H59" s="59">
        <f>+IFERROR(VLOOKUP(A59,'2017'!$C$32:$T$44,8,FALSE),0)+IFERROR(VLOOKUP(A59,'2016'!$C$29:$T$43,8,FALSE),0)+IFERROR(VLOOKUP(A59,'2015'!$C$27:$T$37,8,FALSE),0)+IFERROR(VLOOKUP(A59,'2014'!$C$19:$T$29,8,FALSE),0)+IFERROR(VLOOKUP(A59,'2013'!$C$23:$T$34,8,FALSE),0)+IFERROR(VLOOKUP(A59,'2012'!$C$22:$T$32,8,FALSE),0)+IFERROR(VLOOKUP(A59,'2011'!$C$20:$T$29,8,FALSE),0)+IFERROR(VLOOKUP(A59,'2010'!$C$23:$T$34,8,FALSE),0)+IFERROR(VLOOKUP(A59,'2009'!$C$27:$T$38,8,FALSE),0)</f>
        <v>2</v>
      </c>
      <c r="I59" s="59">
        <f>+IFERROR(VLOOKUP(A59,'2017'!$C$32:$T$44,9,FALSE),0)+IFERROR(VLOOKUP(A59,'2016'!$C$29:$T$43,9,FALSE),0)+IFERROR(VLOOKUP(A59,'2015'!$C$27:$T$37,9,FALSE),0)+IFERROR(VLOOKUP(A59,'2014'!$C$19:$T$29,9,FALSE),0)+IFERROR(VLOOKUP(A59,'2013'!$C$23:$T$34,9,FALSE),0)+IFERROR(VLOOKUP(A59,'2012'!$C$22:$T$32,9,FALSE),0)+IFERROR(VLOOKUP(A59,'2011'!$C$20:$T$29,9,FALSE),0)+IFERROR(VLOOKUP(A59,'2010'!$C$23:$T$34,9,FALSE),0)+IFERROR(VLOOKUP(A59,'2009'!$C$27:$T$38,9,FALSE),0)</f>
        <v>3</v>
      </c>
      <c r="J59" s="59">
        <f>+IFERROR(VLOOKUP(A59,'2017'!$C$32:$T$44,10,FALSE),0)+IFERROR(VLOOKUP(A59,'2016'!$C$29:$T$43,10,FALSE),0)+IFERROR(VLOOKUP(A59,'2015'!$C$27:$T$37,10,FALSE),0)+IFERROR(VLOOKUP(A59,'2014'!$C$19:$T$29,10,FALSE),0)+IFERROR(VLOOKUP(A59,'2013'!$C$23:$T$34,10,FALSE),0)+IFERROR(VLOOKUP(A59,'2012'!$C$22:$T$32,10,FALSE),0)+IFERROR(VLOOKUP(A59,'2011'!$C$20:$T$29,10,FALSE),0)+IFERROR(VLOOKUP(A59,'2010'!$C$23:$T$34,10,FALSE),0)+IFERROR(VLOOKUP(A59,'2009'!$C$27:$T$38,10,FALSE),0)</f>
        <v>1</v>
      </c>
      <c r="K59" s="60">
        <f t="shared" si="1"/>
        <v>2.625</v>
      </c>
      <c r="L59" s="59">
        <f>+IFERROR(VLOOKUP(A59,'2017'!$C$32:$T$44,12,FALSE),0)+IFERROR(VLOOKUP(A59,'2016'!$C$29:$T$43,12,FALSE),0)+IFERROR(VLOOKUP(A59,'2015'!$C$27:$T$37,12,FALSE),0)+IFERROR(VLOOKUP(A59,'2014'!$C$19:$T$29,12,FALSE),0)+IFERROR(VLOOKUP(A59,'2013'!$C$23:$T$34,12,FALSE),0)+IFERROR(VLOOKUP(A59,'2012'!$C$22:$T$32,12,FALSE),0)+IFERROR(VLOOKUP(A59,'2011'!$C$20:$T$29,12,FALSE),0)+IFERROR(VLOOKUP(A59,'2010'!$C$23:$T$34,12,FALSE),0)+IFERROR(VLOOKUP(A59,'2009'!$C$27:$T$38,12,FALSE),0)</f>
        <v>1</v>
      </c>
      <c r="M59" s="59">
        <f>+IFERROR(VLOOKUP(A59,'2017'!$C$32:$T$44,13,FALSE),0)+IFERROR(VLOOKUP(A59,'2016'!$C$29:$T$43,13,FALSE),0)+IFERROR(VLOOKUP(A59,'2015'!$C$27:$T$37,13,FALSE),0)+IFERROR(VLOOKUP(A59,'2014'!$C$19:$T$29,13,FALSE),0)+IFERROR(VLOOKUP(A59,'2013'!$C$23:$T$34,13,FALSE),0)+IFERROR(VLOOKUP(A59,'2012'!$C$22:$T$32,13,FALSE),0)+IFERROR(VLOOKUP(A59,'2011'!$C$20:$T$29,13,FALSE),0)+IFERROR(VLOOKUP(A59,'2010'!$C$23:$T$34,13,FALSE),0)+IFERROR(VLOOKUP(A59,'2009'!$C$27:$T$38,13,FALSE),0)</f>
        <v>0</v>
      </c>
      <c r="N59" s="59">
        <f>+IFERROR(VLOOKUP(A59,'2017'!$C$32:$T$44,14,FALSE),0)+IFERROR(VLOOKUP(A59,'2016'!$C$29:$T$43,14,FALSE),0)+IFERROR(VLOOKUP(A59,'2015'!$C$27:$T$37,14,FALSE),0)+IFERROR(VLOOKUP(A59,'2014'!$C$19:$T$29,14,FALSE),0)+IFERROR(VLOOKUP(A59,'2013'!$C$23:$T$34,14,FALSE),0)+IFERROR(VLOOKUP(A59,'2012'!$C$22:$T$32,14,FALSE),0)+IFERROR(VLOOKUP(A59,'2011'!$C$20:$T$29,14,FALSE),0)+IFERROR(VLOOKUP(A59,'2010'!$C$23:$T$34,14,FALSE),0)+IFERROR(VLOOKUP(A59,'2009'!$C$27:$T$38,14,FALSE),0)</f>
        <v>2</v>
      </c>
      <c r="O59" s="59">
        <f>+IFERROR(VLOOKUP(A59,'2017'!$C$32:$T$44,15,FALSE),0)+IFERROR(VLOOKUP(A59,'2016'!$C$29:$T$43,15,FALSE),0)+IFERROR(VLOOKUP(A59,'2015'!$C$27:$T$37,15,FALSE),0)+IFERROR(VLOOKUP(A59,'2014'!$C$19:$T$29,15,FALSE),0)+IFERROR(VLOOKUP(A59,'2013'!$C$23:$T$34,15,FALSE),0)+IFERROR(VLOOKUP(A59,'2012'!$C$22:$T$32,15,FALSE),0)+IFERROR(VLOOKUP(A59,'2011'!$C$20:$T$29,15,FALSE),0)+IFERROR(VLOOKUP(A59,'2010'!$C$23:$T$34,15,FALSE),0)+IFERROR(VLOOKUP(A59,'2009'!$C$27:$T$38,15,FALSE),0)</f>
        <v>14</v>
      </c>
      <c r="P59" s="41">
        <f t="shared" si="0"/>
        <v>0.14285714285714285</v>
      </c>
    </row>
    <row r="60" spans="1:16" x14ac:dyDescent="0.25">
      <c r="A60" s="11" t="s">
        <v>301</v>
      </c>
      <c r="B60" s="59">
        <f>+IFERROR(VLOOKUP(A60,'2017'!$C$32:$T$44,2,FALSE),0)+IFERROR(VLOOKUP(A60,'2016'!$C$29:$T$43,2,FALSE),0)+IFERROR(VLOOKUP(A60,'2015'!$C$27:$T$37,2,FALSE),0)+IFERROR(VLOOKUP(A60,'2014'!$C$19:$T$29,2,FALSE),0)+IFERROR(VLOOKUP(A60,'2013'!$C$23:$T$34,2,FALSE),0)+IFERROR(VLOOKUP(A60,'2012'!$C$22:$T$32,2,FALSE),0)+IFERROR(VLOOKUP(A60,'2011'!$C$20:$T$29,2,FALSE),0)+IFERROR(VLOOKUP(A60,'2010'!$C$23:$T$34,2,FALSE),0)+IFERROR(VLOOKUP(A60,'2009'!$C$27:$T$38,2,FALSE),0)</f>
        <v>1</v>
      </c>
      <c r="C60" s="59">
        <f>+IFERROR(VLOOKUP(A60,'2017'!$C$32:$T$44,3,FALSE),0)+IFERROR(VLOOKUP(A60,'2016'!$C$29:$T$43,3,FALSE),0)+IFERROR(VLOOKUP(A60,'2015'!$C$27:$T$37,3,FALSE),0)+IFERROR(VLOOKUP(A60,'2014'!$C$19:$T$29,3,FALSE),0)+IFERROR(VLOOKUP(A60,'2013'!$C$23:$T$34,3,FALSE),0)+IFERROR(VLOOKUP(A60,'2012'!$C$22:$T$32,3,FALSE),0)+IFERROR(VLOOKUP(A60,'2011'!$C$20:$T$29,3,FALSE),0)+IFERROR(VLOOKUP(A60,'2010'!$C$23:$T$34,3,FALSE),0)+IFERROR(VLOOKUP(A60,'2009'!$C$27:$T$38,3,FALSE),0)</f>
        <v>6</v>
      </c>
      <c r="D60" s="59">
        <f>+IFERROR(VLOOKUP(A60,'2017'!$C$32:$T$44,4,FALSE),0)+IFERROR(VLOOKUP(A60,'2016'!$C$29:$T$43,4,FALSE),0)+IFERROR(VLOOKUP(A60,'2015'!$C$27:$T$37,4,FALSE),0)+IFERROR(VLOOKUP(A60,'2014'!$C$19:$T$29,4,FALSE),0)+IFERROR(VLOOKUP(A60,'2013'!$C$23:$T$34,4,FALSE),0)+IFERROR(VLOOKUP(A60,'2012'!$C$22:$T$32,4,FALSE),0)+IFERROR(VLOOKUP(A60,'2011'!$C$20:$T$29,4,FALSE),0)+IFERROR(VLOOKUP(A60,'2010'!$C$23:$T$34,4,FALSE),0)+IFERROR(VLOOKUP(A60,'2009'!$C$27:$T$38,4,FALSE),0)</f>
        <v>1</v>
      </c>
      <c r="E60" s="59">
        <f>+IFERROR(VLOOKUP(A60,'2017'!$C$32:$T$44,5,FALSE),0)+IFERROR(VLOOKUP(A60,'2016'!$C$29:$T$43,5,FALSE),0)+IFERROR(VLOOKUP(A60,'2015'!$C$27:$T$37,5,FALSE),0)+IFERROR(VLOOKUP(A60,'2014'!$C$19:$T$29,5,FALSE),0)+IFERROR(VLOOKUP(A60,'2013'!$C$23:$T$34,5,FALSE),0)+IFERROR(VLOOKUP(A60,'2012'!$C$22:$T$32,5,FALSE),0)+IFERROR(VLOOKUP(A60,'2011'!$C$20:$T$29,5,FALSE),0)+IFERROR(VLOOKUP(A60,'2010'!$C$23:$T$34,5,FALSE),0)+IFERROR(VLOOKUP(A60,'2009'!$C$27:$T$38,5,FALSE),0)</f>
        <v>0</v>
      </c>
      <c r="F60" s="59">
        <f>+IFERROR(VLOOKUP(A60,'2017'!$C$32:$T$44,6,FALSE),0)+IFERROR(VLOOKUP(A60,'2016'!$C$29:$T$43,6,FALSE),0)+IFERROR(VLOOKUP(A60,'2015'!$C$27:$T$37,6,FALSE),0)+IFERROR(VLOOKUP(A60,'2014'!$C$19:$T$29,6,FALSE),0)+IFERROR(VLOOKUP(A60,'2013'!$C$23:$T$34,6,FALSE),0)+IFERROR(VLOOKUP(A60,'2012'!$C$22:$T$32,6,FALSE),0)+IFERROR(VLOOKUP(A60,'2011'!$C$20:$T$29,6,FALSE),0)+IFERROR(VLOOKUP(A60,'2010'!$C$23:$T$34,6,FALSE),0)+IFERROR(VLOOKUP(A60,'2009'!$C$27:$T$38,6,FALSE),0)</f>
        <v>11.67</v>
      </c>
      <c r="G60" s="59">
        <f>+IFERROR(VLOOKUP(A60,'2017'!$C$32:$T$44,7,FALSE),0)+IFERROR(VLOOKUP(A60,'2016'!$C$29:$T$43,7,FALSE),0)+IFERROR(VLOOKUP(A60,'2015'!$C$27:$T$37,7,FALSE),0)+IFERROR(VLOOKUP(A60,'2014'!$C$19:$T$29,7,FALSE),0)+IFERROR(VLOOKUP(A60,'2013'!$C$23:$T$34,7,FALSE),0)+IFERROR(VLOOKUP(A60,'2012'!$C$22:$T$32,7,FALSE),0)+IFERROR(VLOOKUP(A60,'2011'!$C$20:$T$29,7,FALSE),0)+IFERROR(VLOOKUP(A60,'2010'!$C$23:$T$34,7,FALSE),0)+IFERROR(VLOOKUP(A60,'2009'!$C$27:$T$38,7,FALSE),0)</f>
        <v>0</v>
      </c>
      <c r="H60" s="59">
        <f>+IFERROR(VLOOKUP(A60,'2017'!$C$32:$T$44,8,FALSE),0)+IFERROR(VLOOKUP(A60,'2016'!$C$29:$T$43,8,FALSE),0)+IFERROR(VLOOKUP(A60,'2015'!$C$27:$T$37,8,FALSE),0)+IFERROR(VLOOKUP(A60,'2014'!$C$19:$T$29,8,FALSE),0)+IFERROR(VLOOKUP(A60,'2013'!$C$23:$T$34,8,FALSE),0)+IFERROR(VLOOKUP(A60,'2012'!$C$22:$T$32,8,FALSE),0)+IFERROR(VLOOKUP(A60,'2011'!$C$20:$T$29,8,FALSE),0)+IFERROR(VLOOKUP(A60,'2010'!$C$23:$T$34,8,FALSE),0)+IFERROR(VLOOKUP(A60,'2009'!$C$27:$T$38,8,FALSE),0)</f>
        <v>11</v>
      </c>
      <c r="I60" s="59">
        <f>+IFERROR(VLOOKUP(A60,'2017'!$C$32:$T$44,9,FALSE),0)+IFERROR(VLOOKUP(A60,'2016'!$C$29:$T$43,9,FALSE),0)+IFERROR(VLOOKUP(A60,'2015'!$C$27:$T$37,9,FALSE),0)+IFERROR(VLOOKUP(A60,'2014'!$C$19:$T$29,9,FALSE),0)+IFERROR(VLOOKUP(A60,'2013'!$C$23:$T$34,9,FALSE),0)+IFERROR(VLOOKUP(A60,'2012'!$C$22:$T$32,9,FALSE),0)+IFERROR(VLOOKUP(A60,'2011'!$C$20:$T$29,9,FALSE),0)+IFERROR(VLOOKUP(A60,'2010'!$C$23:$T$34,9,FALSE),0)+IFERROR(VLOOKUP(A60,'2009'!$C$27:$T$38,9,FALSE),0)</f>
        <v>7</v>
      </c>
      <c r="J60" s="59">
        <f>+IFERROR(VLOOKUP(A60,'2017'!$C$32:$T$44,10,FALSE),0)+IFERROR(VLOOKUP(A60,'2016'!$C$29:$T$43,10,FALSE),0)+IFERROR(VLOOKUP(A60,'2015'!$C$27:$T$37,10,FALSE),0)+IFERROR(VLOOKUP(A60,'2014'!$C$19:$T$29,10,FALSE),0)+IFERROR(VLOOKUP(A60,'2013'!$C$23:$T$34,10,FALSE),0)+IFERROR(VLOOKUP(A60,'2012'!$C$22:$T$32,10,FALSE),0)+IFERROR(VLOOKUP(A60,'2011'!$C$20:$T$29,10,FALSE),0)+IFERROR(VLOOKUP(A60,'2010'!$C$23:$T$34,10,FALSE),0)+IFERROR(VLOOKUP(A60,'2009'!$C$27:$T$38,10,FALSE),0)</f>
        <v>4</v>
      </c>
      <c r="K60" s="60">
        <f t="shared" si="1"/>
        <v>2.3993144815766922</v>
      </c>
      <c r="L60" s="59">
        <f>+IFERROR(VLOOKUP(A60,'2017'!$C$32:$T$44,12,FALSE),0)+IFERROR(VLOOKUP(A60,'2016'!$C$29:$T$43,12,FALSE),0)+IFERROR(VLOOKUP(A60,'2015'!$C$27:$T$37,12,FALSE),0)+IFERROR(VLOOKUP(A60,'2014'!$C$19:$T$29,12,FALSE),0)+IFERROR(VLOOKUP(A60,'2013'!$C$23:$T$34,12,FALSE),0)+IFERROR(VLOOKUP(A60,'2012'!$C$22:$T$32,12,FALSE),0)+IFERROR(VLOOKUP(A60,'2011'!$C$20:$T$29,12,FALSE),0)+IFERROR(VLOOKUP(A60,'2010'!$C$23:$T$34,12,FALSE),0)+IFERROR(VLOOKUP(A60,'2009'!$C$27:$T$38,12,FALSE),0)</f>
        <v>9</v>
      </c>
      <c r="M60" s="59">
        <f>+IFERROR(VLOOKUP(A60,'2017'!$C$32:$T$44,13,FALSE),0)+IFERROR(VLOOKUP(A60,'2016'!$C$29:$T$43,13,FALSE),0)+IFERROR(VLOOKUP(A60,'2015'!$C$27:$T$37,13,FALSE),0)+IFERROR(VLOOKUP(A60,'2014'!$C$19:$T$29,13,FALSE),0)+IFERROR(VLOOKUP(A60,'2013'!$C$23:$T$34,13,FALSE),0)+IFERROR(VLOOKUP(A60,'2012'!$C$22:$T$32,13,FALSE),0)+IFERROR(VLOOKUP(A60,'2011'!$C$20:$T$29,13,FALSE),0)+IFERROR(VLOOKUP(A60,'2010'!$C$23:$T$34,13,FALSE),0)+IFERROR(VLOOKUP(A60,'2009'!$C$27:$T$38,13,FALSE),0)</f>
        <v>1</v>
      </c>
      <c r="N60" s="59">
        <f>+IFERROR(VLOOKUP(A60,'2017'!$C$32:$T$44,14,FALSE),0)+IFERROR(VLOOKUP(A60,'2016'!$C$29:$T$43,14,FALSE),0)+IFERROR(VLOOKUP(A60,'2015'!$C$27:$T$37,14,FALSE),0)+IFERROR(VLOOKUP(A60,'2014'!$C$19:$T$29,14,FALSE),0)+IFERROR(VLOOKUP(A60,'2013'!$C$23:$T$34,14,FALSE),0)+IFERROR(VLOOKUP(A60,'2012'!$C$22:$T$32,14,FALSE),0)+IFERROR(VLOOKUP(A60,'2011'!$C$20:$T$29,14,FALSE),0)+IFERROR(VLOOKUP(A60,'2010'!$C$23:$T$34,14,FALSE),0)+IFERROR(VLOOKUP(A60,'2009'!$C$27:$T$38,14,FALSE),0)</f>
        <v>8</v>
      </c>
      <c r="O60" s="59">
        <f>+IFERROR(VLOOKUP(A60,'2017'!$C$32:$T$44,15,FALSE),0)+IFERROR(VLOOKUP(A60,'2016'!$C$29:$T$43,15,FALSE),0)+IFERROR(VLOOKUP(A60,'2015'!$C$27:$T$37,15,FALSE),0)+IFERROR(VLOOKUP(A60,'2014'!$C$19:$T$29,15,FALSE),0)+IFERROR(VLOOKUP(A60,'2013'!$C$23:$T$34,15,FALSE),0)+IFERROR(VLOOKUP(A60,'2012'!$C$22:$T$32,15,FALSE),0)+IFERROR(VLOOKUP(A60,'2011'!$C$20:$T$29,15,FALSE),0)+IFERROR(VLOOKUP(A60,'2010'!$C$23:$T$34,15,FALSE),0)+IFERROR(VLOOKUP(A60,'2009'!$C$27:$T$38,15,FALSE),0)</f>
        <v>46</v>
      </c>
      <c r="P60" s="41">
        <f t="shared" si="0"/>
        <v>0.2391304347826087</v>
      </c>
    </row>
    <row r="61" spans="1:16" x14ac:dyDescent="0.25">
      <c r="A61" s="11" t="s">
        <v>251</v>
      </c>
      <c r="B61" s="59">
        <f>+IFERROR(VLOOKUP(A61,'2017'!$C$32:$T$44,2,FALSE),0)+IFERROR(VLOOKUP(A61,'2016'!$C$29:$T$43,2,FALSE),0)+IFERROR(VLOOKUP(A61,'2015'!$C$27:$T$37,2,FALSE),0)+IFERROR(VLOOKUP(A61,'2014'!$C$19:$T$29,2,FALSE),0)+IFERROR(VLOOKUP(A61,'2013'!$C$23:$T$34,2,FALSE),0)+IFERROR(VLOOKUP(A61,'2012'!$C$22:$T$32,2,FALSE),0)+IFERROR(VLOOKUP(A61,'2011'!$C$20:$T$29,2,FALSE),0)+IFERROR(VLOOKUP(A61,'2010'!$C$23:$T$34,2,FALSE),0)+IFERROR(VLOOKUP(A61,'2009'!$C$27:$T$38,2,FALSE),0)</f>
        <v>11</v>
      </c>
      <c r="C61" s="59">
        <f>+IFERROR(VLOOKUP(A61,'2017'!$C$32:$T$44,3,FALSE),0)+IFERROR(VLOOKUP(A61,'2016'!$C$29:$T$43,3,FALSE),0)+IFERROR(VLOOKUP(A61,'2015'!$C$27:$T$37,3,FALSE),0)+IFERROR(VLOOKUP(A61,'2014'!$C$19:$T$29,3,FALSE),0)+IFERROR(VLOOKUP(A61,'2013'!$C$23:$T$34,3,FALSE),0)+IFERROR(VLOOKUP(A61,'2012'!$C$22:$T$32,3,FALSE),0)+IFERROR(VLOOKUP(A61,'2011'!$C$20:$T$29,3,FALSE),0)+IFERROR(VLOOKUP(A61,'2010'!$C$23:$T$34,3,FALSE),0)+IFERROR(VLOOKUP(A61,'2009'!$C$27:$T$38,3,FALSE),0)</f>
        <v>14</v>
      </c>
      <c r="D61" s="59">
        <f>+IFERROR(VLOOKUP(A61,'2017'!$C$32:$T$44,4,FALSE),0)+IFERROR(VLOOKUP(A61,'2016'!$C$29:$T$43,4,FALSE),0)+IFERROR(VLOOKUP(A61,'2015'!$C$27:$T$37,4,FALSE),0)+IFERROR(VLOOKUP(A61,'2014'!$C$19:$T$29,4,FALSE),0)+IFERROR(VLOOKUP(A61,'2013'!$C$23:$T$34,4,FALSE),0)+IFERROR(VLOOKUP(A61,'2012'!$C$22:$T$32,4,FALSE),0)+IFERROR(VLOOKUP(A61,'2011'!$C$20:$T$29,4,FALSE),0)+IFERROR(VLOOKUP(A61,'2010'!$C$23:$T$34,4,FALSE),0)+IFERROR(VLOOKUP(A61,'2009'!$C$27:$T$38,4,FALSE),0)</f>
        <v>4</v>
      </c>
      <c r="E61" s="59">
        <f>+IFERROR(VLOOKUP(A61,'2017'!$C$32:$T$44,5,FALSE),0)+IFERROR(VLOOKUP(A61,'2016'!$C$29:$T$43,5,FALSE),0)+IFERROR(VLOOKUP(A61,'2015'!$C$27:$T$37,5,FALSE),0)+IFERROR(VLOOKUP(A61,'2014'!$C$19:$T$29,5,FALSE),0)+IFERROR(VLOOKUP(A61,'2013'!$C$23:$T$34,5,FALSE),0)+IFERROR(VLOOKUP(A61,'2012'!$C$22:$T$32,5,FALSE),0)+IFERROR(VLOOKUP(A61,'2011'!$C$20:$T$29,5,FALSE),0)+IFERROR(VLOOKUP(A61,'2010'!$C$23:$T$34,5,FALSE),0)+IFERROR(VLOOKUP(A61,'2009'!$C$27:$T$38,5,FALSE),0)</f>
        <v>6</v>
      </c>
      <c r="F61" s="59">
        <f>+IFERROR(VLOOKUP(A61,'2017'!$C$32:$T$44,6,FALSE),0)+IFERROR(VLOOKUP(A61,'2016'!$C$29:$T$43,6,FALSE),0)+IFERROR(VLOOKUP(A61,'2015'!$C$27:$T$37,6,FALSE),0)+IFERROR(VLOOKUP(A61,'2014'!$C$19:$T$29,6,FALSE),0)+IFERROR(VLOOKUP(A61,'2013'!$C$23:$T$34,6,FALSE),0)+IFERROR(VLOOKUP(A61,'2012'!$C$22:$T$32,6,FALSE),0)+IFERROR(VLOOKUP(A61,'2011'!$C$20:$T$29,6,FALSE),0)+IFERROR(VLOOKUP(A61,'2010'!$C$23:$T$34,6,FALSE),0)+IFERROR(VLOOKUP(A61,'2009'!$C$27:$T$38,6,FALSE),0)</f>
        <v>81.00333333333333</v>
      </c>
      <c r="G61" s="59">
        <f>+IFERROR(VLOOKUP(A61,'2017'!$C$32:$T$44,7,FALSE),0)+IFERROR(VLOOKUP(A61,'2016'!$C$29:$T$43,7,FALSE),0)+IFERROR(VLOOKUP(A61,'2015'!$C$27:$T$37,7,FALSE),0)+IFERROR(VLOOKUP(A61,'2014'!$C$19:$T$29,7,FALSE),0)+IFERROR(VLOOKUP(A61,'2013'!$C$23:$T$34,7,FALSE),0)+IFERROR(VLOOKUP(A61,'2012'!$C$22:$T$32,7,FALSE),0)+IFERROR(VLOOKUP(A61,'2011'!$C$20:$T$29,7,FALSE),0)+IFERROR(VLOOKUP(A61,'2010'!$C$23:$T$34,7,FALSE),0)+IFERROR(VLOOKUP(A61,'2009'!$C$27:$T$38,7,FALSE),0)</f>
        <v>0</v>
      </c>
      <c r="H61" s="59">
        <f>+IFERROR(VLOOKUP(A61,'2017'!$C$32:$T$44,8,FALSE),0)+IFERROR(VLOOKUP(A61,'2016'!$C$29:$T$43,8,FALSE),0)+IFERROR(VLOOKUP(A61,'2015'!$C$27:$T$37,8,FALSE),0)+IFERROR(VLOOKUP(A61,'2014'!$C$19:$T$29,8,FALSE),0)+IFERROR(VLOOKUP(A61,'2013'!$C$23:$T$34,8,FALSE),0)+IFERROR(VLOOKUP(A61,'2012'!$C$22:$T$32,8,FALSE),0)+IFERROR(VLOOKUP(A61,'2011'!$C$20:$T$29,8,FALSE),0)+IFERROR(VLOOKUP(A61,'2010'!$C$23:$T$34,8,FALSE),0)+IFERROR(VLOOKUP(A61,'2009'!$C$27:$T$38,8,FALSE),0)</f>
        <v>78</v>
      </c>
      <c r="I61" s="59">
        <f>+IFERROR(VLOOKUP(A61,'2017'!$C$32:$T$44,9,FALSE),0)+IFERROR(VLOOKUP(A61,'2016'!$C$29:$T$43,9,FALSE),0)+IFERROR(VLOOKUP(A61,'2015'!$C$27:$T$37,9,FALSE),0)+IFERROR(VLOOKUP(A61,'2014'!$C$19:$T$29,9,FALSE),0)+IFERROR(VLOOKUP(A61,'2013'!$C$23:$T$34,9,FALSE),0)+IFERROR(VLOOKUP(A61,'2012'!$C$22:$T$32,9,FALSE),0)+IFERROR(VLOOKUP(A61,'2011'!$C$20:$T$29,9,FALSE),0)+IFERROR(VLOOKUP(A61,'2010'!$C$23:$T$34,9,FALSE),0)+IFERROR(VLOOKUP(A61,'2009'!$C$27:$T$38,9,FALSE),0)</f>
        <v>51</v>
      </c>
      <c r="J61" s="59">
        <f>+IFERROR(VLOOKUP(A61,'2017'!$C$32:$T$44,10,FALSE),0)+IFERROR(VLOOKUP(A61,'2016'!$C$29:$T$43,10,FALSE),0)+IFERROR(VLOOKUP(A61,'2015'!$C$27:$T$37,10,FALSE),0)+IFERROR(VLOOKUP(A61,'2014'!$C$19:$T$29,10,FALSE),0)+IFERROR(VLOOKUP(A61,'2013'!$C$23:$T$34,10,FALSE),0)+IFERROR(VLOOKUP(A61,'2012'!$C$22:$T$32,10,FALSE),0)+IFERROR(VLOOKUP(A61,'2011'!$C$20:$T$29,10,FALSE),0)+IFERROR(VLOOKUP(A61,'2010'!$C$23:$T$34,10,FALSE),0)+IFERROR(VLOOKUP(A61,'2009'!$C$27:$T$38,10,FALSE),0)</f>
        <v>36</v>
      </c>
      <c r="K61" s="60">
        <f t="shared" si="1"/>
        <v>3.1109830871157564</v>
      </c>
      <c r="L61" s="59">
        <f>+IFERROR(VLOOKUP(A61,'2017'!$C$32:$T$44,12,FALSE),0)+IFERROR(VLOOKUP(A61,'2016'!$C$29:$T$43,12,FALSE),0)+IFERROR(VLOOKUP(A61,'2015'!$C$27:$T$37,12,FALSE),0)+IFERROR(VLOOKUP(A61,'2014'!$C$19:$T$29,12,FALSE),0)+IFERROR(VLOOKUP(A61,'2013'!$C$23:$T$34,12,FALSE),0)+IFERROR(VLOOKUP(A61,'2012'!$C$22:$T$32,12,FALSE),0)+IFERROR(VLOOKUP(A61,'2011'!$C$20:$T$29,12,FALSE),0)+IFERROR(VLOOKUP(A61,'2010'!$C$23:$T$34,12,FALSE),0)+IFERROR(VLOOKUP(A61,'2009'!$C$27:$T$38,12,FALSE),0)</f>
        <v>55</v>
      </c>
      <c r="M61" s="59">
        <f>+IFERROR(VLOOKUP(A61,'2017'!$C$32:$T$44,13,FALSE),0)+IFERROR(VLOOKUP(A61,'2016'!$C$29:$T$43,13,FALSE),0)+IFERROR(VLOOKUP(A61,'2015'!$C$27:$T$37,13,FALSE),0)+IFERROR(VLOOKUP(A61,'2014'!$C$19:$T$29,13,FALSE),0)+IFERROR(VLOOKUP(A61,'2013'!$C$23:$T$34,13,FALSE),0)+IFERROR(VLOOKUP(A61,'2012'!$C$22:$T$32,13,FALSE),0)+IFERROR(VLOOKUP(A61,'2011'!$C$20:$T$29,13,FALSE),0)+IFERROR(VLOOKUP(A61,'2010'!$C$23:$T$34,13,FALSE),0)+IFERROR(VLOOKUP(A61,'2009'!$C$27:$T$38,13,FALSE),0)</f>
        <v>5</v>
      </c>
      <c r="N61" s="59">
        <f>+IFERROR(VLOOKUP(A61,'2017'!$C$32:$T$44,14,FALSE),0)+IFERROR(VLOOKUP(A61,'2016'!$C$29:$T$43,14,FALSE),0)+IFERROR(VLOOKUP(A61,'2015'!$C$27:$T$37,14,FALSE),0)+IFERROR(VLOOKUP(A61,'2014'!$C$19:$T$29,14,FALSE),0)+IFERROR(VLOOKUP(A61,'2013'!$C$23:$T$34,14,FALSE),0)+IFERROR(VLOOKUP(A61,'2012'!$C$22:$T$32,14,FALSE),0)+IFERROR(VLOOKUP(A61,'2011'!$C$20:$T$29,14,FALSE),0)+IFERROR(VLOOKUP(A61,'2010'!$C$23:$T$34,14,FALSE),0)+IFERROR(VLOOKUP(A61,'2009'!$C$27:$T$38,14,FALSE),0)</f>
        <v>42</v>
      </c>
      <c r="O61" s="59">
        <f>+IFERROR(VLOOKUP(A61,'2017'!$C$32:$T$44,15,FALSE),0)+IFERROR(VLOOKUP(A61,'2016'!$C$29:$T$43,15,FALSE),0)+IFERROR(VLOOKUP(A61,'2015'!$C$27:$T$37,15,FALSE),0)+IFERROR(VLOOKUP(A61,'2014'!$C$19:$T$29,15,FALSE),0)+IFERROR(VLOOKUP(A61,'2013'!$C$23:$T$34,15,FALSE),0)+IFERROR(VLOOKUP(A61,'2012'!$C$22:$T$32,15,FALSE),0)+IFERROR(VLOOKUP(A61,'2011'!$C$20:$T$29,15,FALSE),0)+IFERROR(VLOOKUP(A61,'2010'!$C$23:$T$34,15,FALSE),0)+IFERROR(VLOOKUP(A61,'2009'!$C$27:$T$38,15,FALSE),0)</f>
        <v>385</v>
      </c>
      <c r="P61" s="41">
        <f t="shared" si="0"/>
        <v>0.20259740259740261</v>
      </c>
    </row>
    <row r="62" spans="1:16" x14ac:dyDescent="0.25">
      <c r="A62" s="11" t="s">
        <v>250</v>
      </c>
      <c r="B62" s="59">
        <f>+IFERROR(VLOOKUP(A62,'2017'!$C$32:$T$44,2,FALSE),0)+IFERROR(VLOOKUP(A62,'2016'!$C$29:$T$43,2,FALSE),0)+IFERROR(VLOOKUP(A62,'2015'!$C$27:$T$37,2,FALSE),0)+IFERROR(VLOOKUP(A62,'2014'!$C$19:$T$29,2,FALSE),0)+IFERROR(VLOOKUP(A62,'2013'!$C$23:$T$34,2,FALSE),0)+IFERROR(VLOOKUP(A62,'2012'!$C$22:$T$32,2,FALSE),0)+IFERROR(VLOOKUP(A62,'2011'!$C$20:$T$29,2,FALSE),0)+IFERROR(VLOOKUP(A62,'2010'!$C$23:$T$34,2,FALSE),0)+IFERROR(VLOOKUP(A62,'2009'!$C$27:$T$38,2,FALSE),0)</f>
        <v>2</v>
      </c>
      <c r="C62" s="59">
        <f>+IFERROR(VLOOKUP(A62,'2017'!$C$32:$T$44,3,FALSE),0)+IFERROR(VLOOKUP(A62,'2016'!$C$29:$T$43,3,FALSE),0)+IFERROR(VLOOKUP(A62,'2015'!$C$27:$T$37,3,FALSE),0)+IFERROR(VLOOKUP(A62,'2014'!$C$19:$T$29,3,FALSE),0)+IFERROR(VLOOKUP(A62,'2013'!$C$23:$T$34,3,FALSE),0)+IFERROR(VLOOKUP(A62,'2012'!$C$22:$T$32,3,FALSE),0)+IFERROR(VLOOKUP(A62,'2011'!$C$20:$T$29,3,FALSE),0)+IFERROR(VLOOKUP(A62,'2010'!$C$23:$T$34,3,FALSE),0)+IFERROR(VLOOKUP(A62,'2009'!$C$27:$T$38,3,FALSE),0)</f>
        <v>11</v>
      </c>
      <c r="D62" s="59">
        <f>+IFERROR(VLOOKUP(A62,'2017'!$C$32:$T$44,4,FALSE),0)+IFERROR(VLOOKUP(A62,'2016'!$C$29:$T$43,4,FALSE),0)+IFERROR(VLOOKUP(A62,'2015'!$C$27:$T$37,4,FALSE),0)+IFERROR(VLOOKUP(A62,'2014'!$C$19:$T$29,4,FALSE),0)+IFERROR(VLOOKUP(A62,'2013'!$C$23:$T$34,4,FALSE),0)+IFERROR(VLOOKUP(A62,'2012'!$C$22:$T$32,4,FALSE),0)+IFERROR(VLOOKUP(A62,'2011'!$C$20:$T$29,4,FALSE),0)+IFERROR(VLOOKUP(A62,'2010'!$C$23:$T$34,4,FALSE),0)+IFERROR(VLOOKUP(A62,'2009'!$C$27:$T$38,4,FALSE),0)</f>
        <v>3</v>
      </c>
      <c r="E62" s="59">
        <f>+IFERROR(VLOOKUP(A62,'2017'!$C$32:$T$44,5,FALSE),0)+IFERROR(VLOOKUP(A62,'2016'!$C$29:$T$43,5,FALSE),0)+IFERROR(VLOOKUP(A62,'2015'!$C$27:$T$37,5,FALSE),0)+IFERROR(VLOOKUP(A62,'2014'!$C$19:$T$29,5,FALSE),0)+IFERROR(VLOOKUP(A62,'2013'!$C$23:$T$34,5,FALSE),0)+IFERROR(VLOOKUP(A62,'2012'!$C$22:$T$32,5,FALSE),0)+IFERROR(VLOOKUP(A62,'2011'!$C$20:$T$29,5,FALSE),0)+IFERROR(VLOOKUP(A62,'2010'!$C$23:$T$34,5,FALSE),0)+IFERROR(VLOOKUP(A62,'2009'!$C$27:$T$38,5,FALSE),0)</f>
        <v>1</v>
      </c>
      <c r="F62" s="59">
        <f>+IFERROR(VLOOKUP(A62,'2017'!$C$32:$T$44,6,FALSE),0)+IFERROR(VLOOKUP(A62,'2016'!$C$29:$T$43,6,FALSE),0)+IFERROR(VLOOKUP(A62,'2015'!$C$27:$T$37,6,FALSE),0)+IFERROR(VLOOKUP(A62,'2014'!$C$19:$T$29,6,FALSE),0)+IFERROR(VLOOKUP(A62,'2013'!$C$23:$T$34,6,FALSE),0)+IFERROR(VLOOKUP(A62,'2012'!$C$22:$T$32,6,FALSE),0)+IFERROR(VLOOKUP(A62,'2011'!$C$20:$T$29,6,FALSE),0)+IFERROR(VLOOKUP(A62,'2010'!$C$23:$T$34,6,FALSE),0)+IFERROR(VLOOKUP(A62,'2009'!$C$27:$T$38,6,FALSE),0)</f>
        <v>32.666666666666671</v>
      </c>
      <c r="G62" s="59">
        <f>+IFERROR(VLOOKUP(A62,'2017'!$C$32:$T$44,7,FALSE),0)+IFERROR(VLOOKUP(A62,'2016'!$C$29:$T$43,7,FALSE),0)+IFERROR(VLOOKUP(A62,'2015'!$C$27:$T$37,7,FALSE),0)+IFERROR(VLOOKUP(A62,'2014'!$C$19:$T$29,7,FALSE),0)+IFERROR(VLOOKUP(A62,'2013'!$C$23:$T$34,7,FALSE),0)+IFERROR(VLOOKUP(A62,'2012'!$C$22:$T$32,7,FALSE),0)+IFERROR(VLOOKUP(A62,'2011'!$C$20:$T$29,7,FALSE),0)+IFERROR(VLOOKUP(A62,'2010'!$C$23:$T$34,7,FALSE),0)+IFERROR(VLOOKUP(A62,'2009'!$C$27:$T$38,7,FALSE),0)</f>
        <v>0</v>
      </c>
      <c r="H62" s="59">
        <f>+IFERROR(VLOOKUP(A62,'2017'!$C$32:$T$44,8,FALSE),0)+IFERROR(VLOOKUP(A62,'2016'!$C$29:$T$43,8,FALSE),0)+IFERROR(VLOOKUP(A62,'2015'!$C$27:$T$37,8,FALSE),0)+IFERROR(VLOOKUP(A62,'2014'!$C$19:$T$29,8,FALSE),0)+IFERROR(VLOOKUP(A62,'2013'!$C$23:$T$34,8,FALSE),0)+IFERROR(VLOOKUP(A62,'2012'!$C$22:$T$32,8,FALSE),0)+IFERROR(VLOOKUP(A62,'2011'!$C$20:$T$29,8,FALSE),0)+IFERROR(VLOOKUP(A62,'2010'!$C$23:$T$34,8,FALSE),0)+IFERROR(VLOOKUP(A62,'2009'!$C$27:$T$38,8,FALSE),0)</f>
        <v>36</v>
      </c>
      <c r="I62" s="59">
        <f>+IFERROR(VLOOKUP(A62,'2017'!$C$32:$T$44,9,FALSE),0)+IFERROR(VLOOKUP(A62,'2016'!$C$29:$T$43,9,FALSE),0)+IFERROR(VLOOKUP(A62,'2015'!$C$27:$T$37,9,FALSE),0)+IFERROR(VLOOKUP(A62,'2014'!$C$19:$T$29,9,FALSE),0)+IFERROR(VLOOKUP(A62,'2013'!$C$23:$T$34,9,FALSE),0)+IFERROR(VLOOKUP(A62,'2012'!$C$22:$T$32,9,FALSE),0)+IFERROR(VLOOKUP(A62,'2011'!$C$20:$T$29,9,FALSE),0)+IFERROR(VLOOKUP(A62,'2010'!$C$23:$T$34,9,FALSE),0)+IFERROR(VLOOKUP(A62,'2009'!$C$27:$T$38,9,FALSE),0)</f>
        <v>30</v>
      </c>
      <c r="J62" s="59">
        <f>+IFERROR(VLOOKUP(A62,'2017'!$C$32:$T$44,10,FALSE),0)+IFERROR(VLOOKUP(A62,'2016'!$C$29:$T$43,10,FALSE),0)+IFERROR(VLOOKUP(A62,'2015'!$C$27:$T$37,10,FALSE),0)+IFERROR(VLOOKUP(A62,'2014'!$C$19:$T$29,10,FALSE),0)+IFERROR(VLOOKUP(A62,'2013'!$C$23:$T$34,10,FALSE),0)+IFERROR(VLOOKUP(A62,'2012'!$C$22:$T$32,10,FALSE),0)+IFERROR(VLOOKUP(A62,'2011'!$C$20:$T$29,10,FALSE),0)+IFERROR(VLOOKUP(A62,'2010'!$C$23:$T$34,10,FALSE),0)+IFERROR(VLOOKUP(A62,'2009'!$C$27:$T$38,10,FALSE),0)</f>
        <v>25</v>
      </c>
      <c r="K62" s="60">
        <f t="shared" si="1"/>
        <v>5.3571428571428559</v>
      </c>
      <c r="L62" s="59">
        <f>+IFERROR(VLOOKUP(A62,'2017'!$C$32:$T$44,12,FALSE),0)+IFERROR(VLOOKUP(A62,'2016'!$C$29:$T$43,12,FALSE),0)+IFERROR(VLOOKUP(A62,'2015'!$C$27:$T$37,12,FALSE),0)+IFERROR(VLOOKUP(A62,'2014'!$C$19:$T$29,12,FALSE),0)+IFERROR(VLOOKUP(A62,'2013'!$C$23:$T$34,12,FALSE),0)+IFERROR(VLOOKUP(A62,'2012'!$C$22:$T$32,12,FALSE),0)+IFERROR(VLOOKUP(A62,'2011'!$C$20:$T$29,12,FALSE),0)+IFERROR(VLOOKUP(A62,'2010'!$C$23:$T$34,12,FALSE),0)+IFERROR(VLOOKUP(A62,'2009'!$C$27:$T$38,12,FALSE),0)</f>
        <v>17</v>
      </c>
      <c r="M62" s="59">
        <f>+IFERROR(VLOOKUP(A62,'2017'!$C$32:$T$44,13,FALSE),0)+IFERROR(VLOOKUP(A62,'2016'!$C$29:$T$43,13,FALSE),0)+IFERROR(VLOOKUP(A62,'2015'!$C$27:$T$37,13,FALSE),0)+IFERROR(VLOOKUP(A62,'2014'!$C$19:$T$29,13,FALSE),0)+IFERROR(VLOOKUP(A62,'2013'!$C$23:$T$34,13,FALSE),0)+IFERROR(VLOOKUP(A62,'2012'!$C$22:$T$32,13,FALSE),0)+IFERROR(VLOOKUP(A62,'2011'!$C$20:$T$29,13,FALSE),0)+IFERROR(VLOOKUP(A62,'2010'!$C$23:$T$34,13,FALSE),0)+IFERROR(VLOOKUP(A62,'2009'!$C$27:$T$38,13,FALSE),0)</f>
        <v>5</v>
      </c>
      <c r="N62" s="59">
        <f>+IFERROR(VLOOKUP(A62,'2017'!$C$32:$T$44,14,FALSE),0)+IFERROR(VLOOKUP(A62,'2016'!$C$29:$T$43,14,FALSE),0)+IFERROR(VLOOKUP(A62,'2015'!$C$27:$T$37,14,FALSE),0)+IFERROR(VLOOKUP(A62,'2014'!$C$19:$T$29,14,FALSE),0)+IFERROR(VLOOKUP(A62,'2013'!$C$23:$T$34,14,FALSE),0)+IFERROR(VLOOKUP(A62,'2012'!$C$22:$T$32,14,FALSE),0)+IFERROR(VLOOKUP(A62,'2011'!$C$20:$T$29,14,FALSE),0)+IFERROR(VLOOKUP(A62,'2010'!$C$23:$T$34,14,FALSE),0)+IFERROR(VLOOKUP(A62,'2009'!$C$27:$T$38,14,FALSE),0)</f>
        <v>21</v>
      </c>
      <c r="O62" s="59">
        <f>+IFERROR(VLOOKUP(A62,'2017'!$C$32:$T$44,15,FALSE),0)+IFERROR(VLOOKUP(A62,'2016'!$C$29:$T$43,15,FALSE),0)+IFERROR(VLOOKUP(A62,'2015'!$C$27:$T$37,15,FALSE),0)+IFERROR(VLOOKUP(A62,'2014'!$C$19:$T$29,15,FALSE),0)+IFERROR(VLOOKUP(A62,'2013'!$C$23:$T$34,15,FALSE),0)+IFERROR(VLOOKUP(A62,'2012'!$C$22:$T$32,15,FALSE),0)+IFERROR(VLOOKUP(A62,'2011'!$C$20:$T$29,15,FALSE),0)+IFERROR(VLOOKUP(A62,'2010'!$C$23:$T$34,15,FALSE),0)+IFERROR(VLOOKUP(A62,'2009'!$C$27:$T$38,15,FALSE),0)</f>
        <v>159</v>
      </c>
      <c r="P62" s="41">
        <f t="shared" si="0"/>
        <v>0.22641509433962265</v>
      </c>
    </row>
    <row r="63" spans="1:16" x14ac:dyDescent="0.25">
      <c r="A63" s="11" t="s">
        <v>222</v>
      </c>
      <c r="B63" s="59">
        <f>+IFERROR(VLOOKUP(A63,'2017'!$C$32:$T$44,2,FALSE),0)+IFERROR(VLOOKUP(A63,'2016'!$C$29:$T$43,2,FALSE),0)+IFERROR(VLOOKUP(A63,'2015'!$C$27:$T$37,2,FALSE),0)+IFERROR(VLOOKUP(A63,'2014'!$C$19:$T$29,2,FALSE),0)+IFERROR(VLOOKUP(A63,'2013'!$C$23:$T$34,2,FALSE),0)+IFERROR(VLOOKUP(A63,'2012'!$C$22:$T$32,2,FALSE),0)+IFERROR(VLOOKUP(A63,'2011'!$C$20:$T$29,2,FALSE),0)+IFERROR(VLOOKUP(A63,'2010'!$C$23:$T$34,2,FALSE),0)+IFERROR(VLOOKUP(A63,'2009'!$C$27:$T$38,2,FALSE),0)</f>
        <v>0</v>
      </c>
      <c r="C63" s="59">
        <f>+IFERROR(VLOOKUP(A63,'2017'!$C$32:$T$44,3,FALSE),0)+IFERROR(VLOOKUP(A63,'2016'!$C$29:$T$43,3,FALSE),0)+IFERROR(VLOOKUP(A63,'2015'!$C$27:$T$37,3,FALSE),0)+IFERROR(VLOOKUP(A63,'2014'!$C$19:$T$29,3,FALSE),0)+IFERROR(VLOOKUP(A63,'2013'!$C$23:$T$34,3,FALSE),0)+IFERROR(VLOOKUP(A63,'2012'!$C$22:$T$32,3,FALSE),0)+IFERROR(VLOOKUP(A63,'2011'!$C$20:$T$29,3,FALSE),0)+IFERROR(VLOOKUP(A63,'2010'!$C$23:$T$34,3,FALSE),0)+IFERROR(VLOOKUP(A63,'2009'!$C$27:$T$38,3,FALSE),0)</f>
        <v>5</v>
      </c>
      <c r="D63" s="59">
        <f>+IFERROR(VLOOKUP(A63,'2017'!$C$32:$T$44,4,FALSE),0)+IFERROR(VLOOKUP(A63,'2016'!$C$29:$T$43,4,FALSE),0)+IFERROR(VLOOKUP(A63,'2015'!$C$27:$T$37,4,FALSE),0)+IFERROR(VLOOKUP(A63,'2014'!$C$19:$T$29,4,FALSE),0)+IFERROR(VLOOKUP(A63,'2013'!$C$23:$T$34,4,FALSE),0)+IFERROR(VLOOKUP(A63,'2012'!$C$22:$T$32,4,FALSE),0)+IFERROR(VLOOKUP(A63,'2011'!$C$20:$T$29,4,FALSE),0)+IFERROR(VLOOKUP(A63,'2010'!$C$23:$T$34,4,FALSE),0)+IFERROR(VLOOKUP(A63,'2009'!$C$27:$T$38,4,FALSE),0)</f>
        <v>3</v>
      </c>
      <c r="E63" s="59">
        <f>+IFERROR(VLOOKUP(A63,'2017'!$C$32:$T$44,5,FALSE),0)+IFERROR(VLOOKUP(A63,'2016'!$C$29:$T$43,5,FALSE),0)+IFERROR(VLOOKUP(A63,'2015'!$C$27:$T$37,5,FALSE),0)+IFERROR(VLOOKUP(A63,'2014'!$C$19:$T$29,5,FALSE),0)+IFERROR(VLOOKUP(A63,'2013'!$C$23:$T$34,5,FALSE),0)+IFERROR(VLOOKUP(A63,'2012'!$C$22:$T$32,5,FALSE),0)+IFERROR(VLOOKUP(A63,'2011'!$C$20:$T$29,5,FALSE),0)+IFERROR(VLOOKUP(A63,'2010'!$C$23:$T$34,5,FALSE),0)+IFERROR(VLOOKUP(A63,'2009'!$C$27:$T$38,5,FALSE),0)</f>
        <v>0</v>
      </c>
      <c r="F63" s="59">
        <f>+IFERROR(VLOOKUP(A63,'2017'!$C$32:$T$44,6,FALSE),0)+IFERROR(VLOOKUP(A63,'2016'!$C$29:$T$43,6,FALSE),0)+IFERROR(VLOOKUP(A63,'2015'!$C$27:$T$37,6,FALSE),0)+IFERROR(VLOOKUP(A63,'2014'!$C$19:$T$29,6,FALSE),0)+IFERROR(VLOOKUP(A63,'2013'!$C$23:$T$34,6,FALSE),0)+IFERROR(VLOOKUP(A63,'2012'!$C$22:$T$32,6,FALSE),0)+IFERROR(VLOOKUP(A63,'2011'!$C$20:$T$29,6,FALSE),0)+IFERROR(VLOOKUP(A63,'2010'!$C$23:$T$34,6,FALSE),0)+IFERROR(VLOOKUP(A63,'2009'!$C$27:$T$38,6,FALSE),0)</f>
        <v>11.666666666666666</v>
      </c>
      <c r="G63" s="59">
        <f>+IFERROR(VLOOKUP(A63,'2017'!$C$32:$T$44,7,FALSE),0)+IFERROR(VLOOKUP(A63,'2016'!$C$29:$T$43,7,FALSE),0)+IFERROR(VLOOKUP(A63,'2015'!$C$27:$T$37,7,FALSE),0)+IFERROR(VLOOKUP(A63,'2014'!$C$19:$T$29,7,FALSE),0)+IFERROR(VLOOKUP(A63,'2013'!$C$23:$T$34,7,FALSE),0)+IFERROR(VLOOKUP(A63,'2012'!$C$22:$T$32,7,FALSE),0)+IFERROR(VLOOKUP(A63,'2011'!$C$20:$T$29,7,FALSE),0)+IFERROR(VLOOKUP(A63,'2010'!$C$23:$T$34,7,FALSE),0)+IFERROR(VLOOKUP(A63,'2009'!$C$27:$T$38,7,FALSE),0)</f>
        <v>2</v>
      </c>
      <c r="H63" s="59">
        <f>+IFERROR(VLOOKUP(A63,'2017'!$C$32:$T$44,8,FALSE),0)+IFERROR(VLOOKUP(A63,'2016'!$C$29:$T$43,8,FALSE),0)+IFERROR(VLOOKUP(A63,'2015'!$C$27:$T$37,8,FALSE),0)+IFERROR(VLOOKUP(A63,'2014'!$C$19:$T$29,8,FALSE),0)+IFERROR(VLOOKUP(A63,'2013'!$C$23:$T$34,8,FALSE),0)+IFERROR(VLOOKUP(A63,'2012'!$C$22:$T$32,8,FALSE),0)+IFERROR(VLOOKUP(A63,'2011'!$C$20:$T$29,8,FALSE),0)+IFERROR(VLOOKUP(A63,'2010'!$C$23:$T$34,8,FALSE),0)+IFERROR(VLOOKUP(A63,'2009'!$C$27:$T$38,8,FALSE),0)</f>
        <v>7</v>
      </c>
      <c r="I63" s="59">
        <f>+IFERROR(VLOOKUP(A63,'2017'!$C$32:$T$44,9,FALSE),0)+IFERROR(VLOOKUP(A63,'2016'!$C$29:$T$43,9,FALSE),0)+IFERROR(VLOOKUP(A63,'2015'!$C$27:$T$37,9,FALSE),0)+IFERROR(VLOOKUP(A63,'2014'!$C$19:$T$29,9,FALSE),0)+IFERROR(VLOOKUP(A63,'2013'!$C$23:$T$34,9,FALSE),0)+IFERROR(VLOOKUP(A63,'2012'!$C$22:$T$32,9,FALSE),0)+IFERROR(VLOOKUP(A63,'2011'!$C$20:$T$29,9,FALSE),0)+IFERROR(VLOOKUP(A63,'2010'!$C$23:$T$34,9,FALSE),0)+IFERROR(VLOOKUP(A63,'2009'!$C$27:$T$38,9,FALSE),0)</f>
        <v>2</v>
      </c>
      <c r="J63" s="59">
        <f>+IFERROR(VLOOKUP(A63,'2017'!$C$32:$T$44,10,FALSE),0)+IFERROR(VLOOKUP(A63,'2016'!$C$29:$T$43,10,FALSE),0)+IFERROR(VLOOKUP(A63,'2015'!$C$27:$T$37,10,FALSE),0)+IFERROR(VLOOKUP(A63,'2014'!$C$19:$T$29,10,FALSE),0)+IFERROR(VLOOKUP(A63,'2013'!$C$23:$T$34,10,FALSE),0)+IFERROR(VLOOKUP(A63,'2012'!$C$22:$T$32,10,FALSE),0)+IFERROR(VLOOKUP(A63,'2011'!$C$20:$T$29,10,FALSE),0)+IFERROR(VLOOKUP(A63,'2010'!$C$23:$T$34,10,FALSE),0)+IFERROR(VLOOKUP(A63,'2009'!$C$27:$T$38,10,FALSE),0)</f>
        <v>1</v>
      </c>
      <c r="K63" s="60">
        <f t="shared" si="1"/>
        <v>0.6</v>
      </c>
      <c r="L63" s="59">
        <f>+IFERROR(VLOOKUP(A63,'2017'!$C$32:$T$44,12,FALSE),0)+IFERROR(VLOOKUP(A63,'2016'!$C$29:$T$43,12,FALSE),0)+IFERROR(VLOOKUP(A63,'2015'!$C$27:$T$37,12,FALSE),0)+IFERROR(VLOOKUP(A63,'2014'!$C$19:$T$29,12,FALSE),0)+IFERROR(VLOOKUP(A63,'2013'!$C$23:$T$34,12,FALSE),0)+IFERROR(VLOOKUP(A63,'2012'!$C$22:$T$32,12,FALSE),0)+IFERROR(VLOOKUP(A63,'2011'!$C$20:$T$29,12,FALSE),0)+IFERROR(VLOOKUP(A63,'2010'!$C$23:$T$34,12,FALSE),0)+IFERROR(VLOOKUP(A63,'2009'!$C$27:$T$38,12,FALSE),0)</f>
        <v>3</v>
      </c>
      <c r="M63" s="59">
        <f>+IFERROR(VLOOKUP(A63,'2017'!$C$32:$T$44,13,FALSE),0)+IFERROR(VLOOKUP(A63,'2016'!$C$29:$T$43,13,FALSE),0)+IFERROR(VLOOKUP(A63,'2015'!$C$27:$T$37,13,FALSE),0)+IFERROR(VLOOKUP(A63,'2014'!$C$19:$T$29,13,FALSE),0)+IFERROR(VLOOKUP(A63,'2013'!$C$23:$T$34,13,FALSE),0)+IFERROR(VLOOKUP(A63,'2012'!$C$22:$T$32,13,FALSE),0)+IFERROR(VLOOKUP(A63,'2011'!$C$20:$T$29,13,FALSE),0)+IFERROR(VLOOKUP(A63,'2010'!$C$23:$T$34,13,FALSE),0)+IFERROR(VLOOKUP(A63,'2009'!$C$27:$T$38,13,FALSE),0)</f>
        <v>0</v>
      </c>
      <c r="N63" s="59">
        <f>+IFERROR(VLOOKUP(A63,'2017'!$C$32:$T$44,14,FALSE),0)+IFERROR(VLOOKUP(A63,'2016'!$C$29:$T$43,14,FALSE),0)+IFERROR(VLOOKUP(A63,'2015'!$C$27:$T$37,14,FALSE),0)+IFERROR(VLOOKUP(A63,'2014'!$C$19:$T$29,14,FALSE),0)+IFERROR(VLOOKUP(A63,'2013'!$C$23:$T$34,14,FALSE),0)+IFERROR(VLOOKUP(A63,'2012'!$C$22:$T$32,14,FALSE),0)+IFERROR(VLOOKUP(A63,'2011'!$C$20:$T$29,14,FALSE),0)+IFERROR(VLOOKUP(A63,'2010'!$C$23:$T$34,14,FALSE),0)+IFERROR(VLOOKUP(A63,'2009'!$C$27:$T$38,14,FALSE),0)</f>
        <v>3</v>
      </c>
      <c r="O63" s="59">
        <f>+IFERROR(VLOOKUP(A63,'2017'!$C$32:$T$44,15,FALSE),0)+IFERROR(VLOOKUP(A63,'2016'!$C$29:$T$43,15,FALSE),0)+IFERROR(VLOOKUP(A63,'2015'!$C$27:$T$37,15,FALSE),0)+IFERROR(VLOOKUP(A63,'2014'!$C$19:$T$29,15,FALSE),0)+IFERROR(VLOOKUP(A63,'2013'!$C$23:$T$34,15,FALSE),0)+IFERROR(VLOOKUP(A63,'2012'!$C$22:$T$32,15,FALSE),0)+IFERROR(VLOOKUP(A63,'2011'!$C$20:$T$29,15,FALSE),0)+IFERROR(VLOOKUP(A63,'2010'!$C$23:$T$34,15,FALSE),0)+IFERROR(VLOOKUP(A63,'2009'!$C$27:$T$38,15,FALSE),0)</f>
        <v>44</v>
      </c>
      <c r="P63" s="41">
        <f t="shared" si="0"/>
        <v>0.15909090909090909</v>
      </c>
    </row>
    <row r="64" spans="1:16" x14ac:dyDescent="0.25">
      <c r="A64" s="42" t="s">
        <v>321</v>
      </c>
      <c r="B64" s="57">
        <f t="shared" ref="B64:J64" si="2">SUM(B6:B63)</f>
        <v>282</v>
      </c>
      <c r="C64" s="57">
        <f t="shared" si="2"/>
        <v>648</v>
      </c>
      <c r="D64" s="57">
        <f t="shared" si="2"/>
        <v>171</v>
      </c>
      <c r="E64" s="57">
        <f t="shared" si="2"/>
        <v>181</v>
      </c>
      <c r="F64" s="57">
        <f t="shared" si="2"/>
        <v>2364.663333333333</v>
      </c>
      <c r="G64" s="57">
        <f t="shared" si="2"/>
        <v>46</v>
      </c>
      <c r="H64" s="57">
        <f t="shared" si="2"/>
        <v>2677</v>
      </c>
      <c r="I64" s="57">
        <f t="shared" si="2"/>
        <v>1968</v>
      </c>
      <c r="J64" s="57">
        <f t="shared" si="2"/>
        <v>1413</v>
      </c>
      <c r="K64" s="61">
        <f t="shared" si="1"/>
        <v>4.182836457339242</v>
      </c>
      <c r="L64" s="57">
        <f>SUM(L6:L63)</f>
        <v>1290</v>
      </c>
      <c r="M64" s="57">
        <f>SUM(M6:M63)</f>
        <v>224</v>
      </c>
      <c r="N64" s="57">
        <f>SUM(N6:N63)</f>
        <v>1818</v>
      </c>
      <c r="O64" s="57">
        <f>SUM(O6:O63)</f>
        <v>10660</v>
      </c>
      <c r="P64" s="45">
        <f t="shared" si="0"/>
        <v>0.25112570356472796</v>
      </c>
    </row>
    <row r="67" spans="1:1" x14ac:dyDescent="0.25">
      <c r="A67" s="51" t="s">
        <v>339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"/>
  <sheetViews>
    <sheetView workbookViewId="0">
      <selection sqref="A1:A3"/>
    </sheetView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103"/>
  <sheetViews>
    <sheetView workbookViewId="0">
      <selection sqref="A1:A3"/>
    </sheetView>
  </sheetViews>
  <sheetFormatPr defaultRowHeight="15" x14ac:dyDescent="0.25"/>
  <cols>
    <col min="1" max="1" width="21.85546875" bestFit="1" customWidth="1"/>
  </cols>
  <sheetData>
    <row r="1" spans="1:6" ht="23.25" x14ac:dyDescent="0.35">
      <c r="A1" s="37" t="s">
        <v>319</v>
      </c>
    </row>
    <row r="2" spans="1:6" ht="18.75" x14ac:dyDescent="0.3">
      <c r="A2" s="5" t="s">
        <v>356</v>
      </c>
    </row>
    <row r="3" spans="1:6" x14ac:dyDescent="0.25">
      <c r="A3" s="38" t="s">
        <v>218</v>
      </c>
    </row>
    <row r="4" spans="1:6" ht="18.75" x14ac:dyDescent="0.3">
      <c r="A4" s="5"/>
    </row>
    <row r="5" spans="1:6" x14ac:dyDescent="0.25">
      <c r="A5" s="39" t="s">
        <v>318</v>
      </c>
      <c r="B5" s="39" t="s">
        <v>84</v>
      </c>
      <c r="C5" s="39" t="s">
        <v>85</v>
      </c>
      <c r="D5" s="39" t="s">
        <v>86</v>
      </c>
      <c r="E5" s="39" t="s">
        <v>87</v>
      </c>
      <c r="F5" s="39" t="s">
        <v>88</v>
      </c>
    </row>
    <row r="6" spans="1:6" x14ac:dyDescent="0.25">
      <c r="A6" s="11" t="s">
        <v>282</v>
      </c>
      <c r="B6" s="50">
        <f>+IFERROR(VLOOKUP(A6,'2017'!$C$48:$T$73,2,FALSE),0)+IFERROR(VLOOKUP(A6,'2016'!$C$47:$T$69,2,FALSE),0)+IFERROR(VLOOKUP(A6,'2015'!$C$41:$T$61,2,FALSE),0)+IFERROR(VLOOKUP(A6,'2014'!$C$33:$T$45,2,FALSE),0)+IFERROR(VLOOKUP(A6,'2013'!$C$38:$T$54,2,FALSE),0)+IFERROR(VLOOKUP(A6,'2012'!$C$37:$T$52,2,FALSE),0)+IFERROR(VLOOKUP(A6,'2011'!$C$33:$T$46,2,FALSE),0)+IFERROR(VLOOKUP(A6,'2010'!$C$38:$T$54,2,FALSE),0)+IFERROR(VLOOKUP(A6,'2009'!$C$43:$T$63,2,FALSE),0)</f>
        <v>6</v>
      </c>
      <c r="C6" s="50">
        <f>+IFERROR(VLOOKUP(A6,'2017'!$C$48:$T$73,3,FALSE),0)+IFERROR(VLOOKUP(A6,'2016'!$C$47:$T$69,3,FALSE),0)+IFERROR(VLOOKUP(A6,'2015'!$C$41:$T$61,3,FALSE),0)+IFERROR(VLOOKUP(A6,'2014'!$C$33:$T$45,3,FALSE),0)+IFERROR(VLOOKUP(A6,'2013'!$C$38:$T$54,3,FALSE),0)+IFERROR(VLOOKUP(A6,'2012'!$C$37:$T$52,3,FALSE),0)+IFERROR(VLOOKUP(A6,'2011'!$C$33:$T$46,3,FALSE),0)+IFERROR(VLOOKUP(A6,'2010'!$C$38:$T$54,3,FALSE),0)+IFERROR(VLOOKUP(A6,'2009'!$C$43:$T$63,3,FALSE),0)</f>
        <v>174</v>
      </c>
      <c r="D6" s="50">
        <f>+IFERROR(VLOOKUP(A6,'2017'!$C$48:$T$73,4,FALSE),0)+IFERROR(VLOOKUP(A6,'2016'!$C$47:$T$69,4,FALSE),0)+IFERROR(VLOOKUP(A6,'2015'!$C$41:$T$61,4,FALSE),0)+IFERROR(VLOOKUP(A6,'2014'!$C$33:$T$45,4,FALSE),0)+IFERROR(VLOOKUP(A6,'2013'!$C$38:$T$54,4,FALSE),0)+IFERROR(VLOOKUP(A6,'2012'!$C$37:$T$52,4,FALSE),0)+IFERROR(VLOOKUP(A6,'2011'!$C$33:$T$46,4,FALSE),0)+IFERROR(VLOOKUP(A6,'2010'!$C$38:$T$54,4,FALSE),0)+IFERROR(VLOOKUP(A6,'2009'!$C$43:$T$63,4,FALSE),0)</f>
        <v>7</v>
      </c>
      <c r="E6" s="50">
        <f>+IFERROR(VLOOKUP(A6,'2017'!$C$48:$T$73,5,FALSE),0)+IFERROR(VLOOKUP(A6,'2016'!$C$47:$T$69,5,FALSE),0)+IFERROR(VLOOKUP(A6,'2015'!$C$41:$T$61,5,FALSE),0)+IFERROR(VLOOKUP(A6,'2014'!$C$33:$T$45,5,FALSE),0)+IFERROR(VLOOKUP(A6,'2013'!$C$38:$T$54,5,FALSE),0)+IFERROR(VLOOKUP(A6,'2012'!$C$37:$T$52,5,FALSE),0)+IFERROR(VLOOKUP(A6,'2011'!$C$33:$T$46,5,FALSE),0)+IFERROR(VLOOKUP(A6,'2010'!$C$38:$T$54,5,FALSE),0)+IFERROR(VLOOKUP(A6,'2009'!$C$43:$T$63,5,FALSE),0)</f>
        <v>187</v>
      </c>
      <c r="F6" s="52">
        <f>IFERROR((B6+C6)/E6,"N/A")</f>
        <v>0.96256684491978606</v>
      </c>
    </row>
    <row r="7" spans="1:6" x14ac:dyDescent="0.25">
      <c r="A7" s="11" t="s">
        <v>230</v>
      </c>
      <c r="B7" s="50">
        <f>+IFERROR(VLOOKUP(A7,'2017'!$C$48:$T$73,2,FALSE),0)+IFERROR(VLOOKUP(A7,'2016'!$C$47:$T$69,2,FALSE),0)+IFERROR(VLOOKUP(A7,'2015'!$C$41:$T$61,2,FALSE),0)+IFERROR(VLOOKUP(A7,'2014'!$C$33:$T$45,2,FALSE),0)+IFERROR(VLOOKUP(A7,'2013'!$C$38:$T$54,2,FALSE),0)+IFERROR(VLOOKUP(A7,'2012'!$C$37:$T$52,2,FALSE),0)+IFERROR(VLOOKUP(A7,'2011'!$C$33:$T$46,2,FALSE),0)+IFERROR(VLOOKUP(A7,'2010'!$C$38:$T$54,2,FALSE),0)+IFERROR(VLOOKUP(A7,'2009'!$C$43:$T$63,2,FALSE),0)</f>
        <v>200</v>
      </c>
      <c r="C7" s="50">
        <f>+IFERROR(VLOOKUP(A7,'2017'!$C$48:$T$73,3,FALSE),0)+IFERROR(VLOOKUP(A7,'2016'!$C$47:$T$69,3,FALSE),0)+IFERROR(VLOOKUP(A7,'2015'!$C$41:$T$61,3,FALSE),0)+IFERROR(VLOOKUP(A7,'2014'!$C$33:$T$45,3,FALSE),0)+IFERROR(VLOOKUP(A7,'2013'!$C$38:$T$54,3,FALSE),0)+IFERROR(VLOOKUP(A7,'2012'!$C$37:$T$52,3,FALSE),0)+IFERROR(VLOOKUP(A7,'2011'!$C$33:$T$46,3,FALSE),0)+IFERROR(VLOOKUP(A7,'2010'!$C$38:$T$54,3,FALSE),0)+IFERROR(VLOOKUP(A7,'2009'!$C$43:$T$63,3,FALSE),0)</f>
        <v>99</v>
      </c>
      <c r="D7" s="50">
        <f>+IFERROR(VLOOKUP(A7,'2017'!$C$48:$T$73,4,FALSE),0)+IFERROR(VLOOKUP(A7,'2016'!$C$47:$T$69,4,FALSE),0)+IFERROR(VLOOKUP(A7,'2015'!$C$41:$T$61,4,FALSE),0)+IFERROR(VLOOKUP(A7,'2014'!$C$33:$T$45,4,FALSE),0)+IFERROR(VLOOKUP(A7,'2013'!$C$38:$T$54,4,FALSE),0)+IFERROR(VLOOKUP(A7,'2012'!$C$37:$T$52,4,FALSE),0)+IFERROR(VLOOKUP(A7,'2011'!$C$33:$T$46,4,FALSE),0)+IFERROR(VLOOKUP(A7,'2010'!$C$38:$T$54,4,FALSE),0)+IFERROR(VLOOKUP(A7,'2009'!$C$43:$T$63,4,FALSE),0)</f>
        <v>38</v>
      </c>
      <c r="E7" s="50">
        <f>+IFERROR(VLOOKUP(A7,'2017'!$C$48:$T$73,5,FALSE),0)+IFERROR(VLOOKUP(A7,'2016'!$C$47:$T$69,5,FALSE),0)+IFERROR(VLOOKUP(A7,'2015'!$C$41:$T$61,5,FALSE),0)+IFERROR(VLOOKUP(A7,'2014'!$C$33:$T$45,5,FALSE),0)+IFERROR(VLOOKUP(A7,'2013'!$C$38:$T$54,5,FALSE),0)+IFERROR(VLOOKUP(A7,'2012'!$C$37:$T$52,5,FALSE),0)+IFERROR(VLOOKUP(A7,'2011'!$C$33:$T$46,5,FALSE),0)+IFERROR(VLOOKUP(A7,'2010'!$C$38:$T$54,5,FALSE),0)+IFERROR(VLOOKUP(A7,'2009'!$C$43:$T$63,5,FALSE),0)</f>
        <v>337</v>
      </c>
      <c r="F7" s="52">
        <f t="shared" ref="F7:F70" si="0">IFERROR((B7+C7)/E7,"N/A")</f>
        <v>0.88724035608308605</v>
      </c>
    </row>
    <row r="8" spans="1:6" x14ac:dyDescent="0.25">
      <c r="A8" s="11" t="s">
        <v>269</v>
      </c>
      <c r="B8" s="50">
        <f>+IFERROR(VLOOKUP(A8,'2017'!$C$48:$T$73,2,FALSE),0)+IFERROR(VLOOKUP(A8,'2016'!$C$47:$T$69,2,FALSE),0)+IFERROR(VLOOKUP(A8,'2015'!$C$41:$T$61,2,FALSE),0)+IFERROR(VLOOKUP(A8,'2014'!$C$33:$T$45,2,FALSE),0)+IFERROR(VLOOKUP(A8,'2013'!$C$38:$T$54,2,FALSE),0)+IFERROR(VLOOKUP(A8,'2012'!$C$37:$T$52,2,FALSE),0)+IFERROR(VLOOKUP(A8,'2011'!$C$33:$T$46,2,FALSE),0)+IFERROR(VLOOKUP(A8,'2010'!$C$38:$T$54,2,FALSE),0)+IFERROR(VLOOKUP(A8,'2009'!$C$43:$T$63,2,FALSE),0)</f>
        <v>9</v>
      </c>
      <c r="C8" s="50">
        <f>+IFERROR(VLOOKUP(A8,'2017'!$C$48:$T$73,3,FALSE),0)+IFERROR(VLOOKUP(A8,'2016'!$C$47:$T$69,3,FALSE),0)+IFERROR(VLOOKUP(A8,'2015'!$C$41:$T$61,3,FALSE),0)+IFERROR(VLOOKUP(A8,'2014'!$C$33:$T$45,3,FALSE),0)+IFERROR(VLOOKUP(A8,'2013'!$C$38:$T$54,3,FALSE),0)+IFERROR(VLOOKUP(A8,'2012'!$C$37:$T$52,3,FALSE),0)+IFERROR(VLOOKUP(A8,'2011'!$C$33:$T$46,3,FALSE),0)+IFERROR(VLOOKUP(A8,'2010'!$C$38:$T$54,3,FALSE),0)+IFERROR(VLOOKUP(A8,'2009'!$C$43:$T$63,3,FALSE),0)</f>
        <v>0</v>
      </c>
      <c r="D8" s="50">
        <f>+IFERROR(VLOOKUP(A8,'2017'!$C$48:$T$73,4,FALSE),0)+IFERROR(VLOOKUP(A8,'2016'!$C$47:$T$69,4,FALSE),0)+IFERROR(VLOOKUP(A8,'2015'!$C$41:$T$61,4,FALSE),0)+IFERROR(VLOOKUP(A8,'2014'!$C$33:$T$45,4,FALSE),0)+IFERROR(VLOOKUP(A8,'2013'!$C$38:$T$54,4,FALSE),0)+IFERROR(VLOOKUP(A8,'2012'!$C$37:$T$52,4,FALSE),0)+IFERROR(VLOOKUP(A8,'2011'!$C$33:$T$46,4,FALSE),0)+IFERROR(VLOOKUP(A8,'2010'!$C$38:$T$54,4,FALSE),0)+IFERROR(VLOOKUP(A8,'2009'!$C$43:$T$63,4,FALSE),0)</f>
        <v>1</v>
      </c>
      <c r="E8" s="50">
        <f>+IFERROR(VLOOKUP(A8,'2017'!$C$48:$T$73,5,FALSE),0)+IFERROR(VLOOKUP(A8,'2016'!$C$47:$T$69,5,FALSE),0)+IFERROR(VLOOKUP(A8,'2015'!$C$41:$T$61,5,FALSE),0)+IFERROR(VLOOKUP(A8,'2014'!$C$33:$T$45,5,FALSE),0)+IFERROR(VLOOKUP(A8,'2013'!$C$38:$T$54,5,FALSE),0)+IFERROR(VLOOKUP(A8,'2012'!$C$37:$T$52,5,FALSE),0)+IFERROR(VLOOKUP(A8,'2011'!$C$33:$T$46,5,FALSE),0)+IFERROR(VLOOKUP(A8,'2010'!$C$38:$T$54,5,FALSE),0)+IFERROR(VLOOKUP(A8,'2009'!$C$43:$T$63,5,FALSE),0)</f>
        <v>10</v>
      </c>
      <c r="F8" s="52">
        <f t="shared" si="0"/>
        <v>0.9</v>
      </c>
    </row>
    <row r="9" spans="1:6" x14ac:dyDescent="0.25">
      <c r="A9" s="11" t="s">
        <v>296</v>
      </c>
      <c r="B9" s="50">
        <f>+IFERROR(VLOOKUP(A9,'2017'!$C$48:$T$73,2,FALSE),0)+IFERROR(VLOOKUP(A9,'2016'!$C$47:$T$69,2,FALSE),0)+IFERROR(VLOOKUP(A9,'2015'!$C$41:$T$61,2,FALSE),0)+IFERROR(VLOOKUP(A9,'2014'!$C$33:$T$45,2,FALSE),0)+IFERROR(VLOOKUP(A9,'2013'!$C$38:$T$54,2,FALSE),0)+IFERROR(VLOOKUP(A9,'2012'!$C$37:$T$52,2,FALSE),0)+IFERROR(VLOOKUP(A9,'2011'!$C$33:$T$46,2,FALSE),0)+IFERROR(VLOOKUP(A9,'2010'!$C$38:$T$54,2,FALSE),0)+IFERROR(VLOOKUP(A9,'2009'!$C$43:$T$63,2,FALSE),0)</f>
        <v>2</v>
      </c>
      <c r="C9" s="50">
        <f>+IFERROR(VLOOKUP(A9,'2017'!$C$48:$T$73,3,FALSE),0)+IFERROR(VLOOKUP(A9,'2016'!$C$47:$T$69,3,FALSE),0)+IFERROR(VLOOKUP(A9,'2015'!$C$41:$T$61,3,FALSE),0)+IFERROR(VLOOKUP(A9,'2014'!$C$33:$T$45,3,FALSE),0)+IFERROR(VLOOKUP(A9,'2013'!$C$38:$T$54,3,FALSE),0)+IFERROR(VLOOKUP(A9,'2012'!$C$37:$T$52,3,FALSE),0)+IFERROR(VLOOKUP(A9,'2011'!$C$33:$T$46,3,FALSE),0)+IFERROR(VLOOKUP(A9,'2010'!$C$38:$T$54,3,FALSE),0)+IFERROR(VLOOKUP(A9,'2009'!$C$43:$T$63,3,FALSE),0)</f>
        <v>1</v>
      </c>
      <c r="D9" s="50">
        <f>+IFERROR(VLOOKUP(A9,'2017'!$C$48:$T$73,4,FALSE),0)+IFERROR(VLOOKUP(A9,'2016'!$C$47:$T$69,4,FALSE),0)+IFERROR(VLOOKUP(A9,'2015'!$C$41:$T$61,4,FALSE),0)+IFERROR(VLOOKUP(A9,'2014'!$C$33:$T$45,4,FALSE),0)+IFERROR(VLOOKUP(A9,'2013'!$C$38:$T$54,4,FALSE),0)+IFERROR(VLOOKUP(A9,'2012'!$C$37:$T$52,4,FALSE),0)+IFERROR(VLOOKUP(A9,'2011'!$C$33:$T$46,4,FALSE),0)+IFERROR(VLOOKUP(A9,'2010'!$C$38:$T$54,4,FALSE),0)+IFERROR(VLOOKUP(A9,'2009'!$C$43:$T$63,4,FALSE),0)</f>
        <v>1</v>
      </c>
      <c r="E9" s="50">
        <f>+IFERROR(VLOOKUP(A9,'2017'!$C$48:$T$73,5,FALSE),0)+IFERROR(VLOOKUP(A9,'2016'!$C$47:$T$69,5,FALSE),0)+IFERROR(VLOOKUP(A9,'2015'!$C$41:$T$61,5,FALSE),0)+IFERROR(VLOOKUP(A9,'2014'!$C$33:$T$45,5,FALSE),0)+IFERROR(VLOOKUP(A9,'2013'!$C$38:$T$54,5,FALSE),0)+IFERROR(VLOOKUP(A9,'2012'!$C$37:$T$52,5,FALSE),0)+IFERROR(VLOOKUP(A9,'2011'!$C$33:$T$46,5,FALSE),0)+IFERROR(VLOOKUP(A9,'2010'!$C$38:$T$54,5,FALSE),0)+IFERROR(VLOOKUP(A9,'2009'!$C$43:$T$63,5,FALSE),0)</f>
        <v>4</v>
      </c>
      <c r="F9" s="52">
        <f t="shared" si="0"/>
        <v>0.75</v>
      </c>
    </row>
    <row r="10" spans="1:6" x14ac:dyDescent="0.25">
      <c r="A10" s="11" t="s">
        <v>290</v>
      </c>
      <c r="B10" s="50">
        <f>+IFERROR(VLOOKUP(A10,'2017'!$C$48:$T$73,2,FALSE),0)+IFERROR(VLOOKUP(A10,'2016'!$C$47:$T$69,2,FALSE),0)+IFERROR(VLOOKUP(A10,'2015'!$C$41:$T$61,2,FALSE),0)+IFERROR(VLOOKUP(A10,'2014'!$C$33:$T$45,2,FALSE),0)+IFERROR(VLOOKUP(A10,'2013'!$C$38:$T$54,2,FALSE),0)+IFERROR(VLOOKUP(A10,'2012'!$C$37:$T$52,2,FALSE),0)+IFERROR(VLOOKUP(A10,'2011'!$C$33:$T$46,2,FALSE),0)+IFERROR(VLOOKUP(A10,'2010'!$C$38:$T$54,2,FALSE),0)+IFERROR(VLOOKUP(A10,'2009'!$C$43:$T$63,2,FALSE),0)</f>
        <v>0</v>
      </c>
      <c r="C10" s="50">
        <f>+IFERROR(VLOOKUP(A10,'2017'!$C$48:$T$73,3,FALSE),0)+IFERROR(VLOOKUP(A10,'2016'!$C$47:$T$69,3,FALSE),0)+IFERROR(VLOOKUP(A10,'2015'!$C$41:$T$61,3,FALSE),0)+IFERROR(VLOOKUP(A10,'2014'!$C$33:$T$45,3,FALSE),0)+IFERROR(VLOOKUP(A10,'2013'!$C$38:$T$54,3,FALSE),0)+IFERROR(VLOOKUP(A10,'2012'!$C$37:$T$52,3,FALSE),0)+IFERROR(VLOOKUP(A10,'2011'!$C$33:$T$46,3,FALSE),0)+IFERROR(VLOOKUP(A10,'2010'!$C$38:$T$54,3,FALSE),0)+IFERROR(VLOOKUP(A10,'2009'!$C$43:$T$63,3,FALSE),0)</f>
        <v>0</v>
      </c>
      <c r="D10" s="50">
        <f>+IFERROR(VLOOKUP(A10,'2017'!$C$48:$T$73,4,FALSE),0)+IFERROR(VLOOKUP(A10,'2016'!$C$47:$T$69,4,FALSE),0)+IFERROR(VLOOKUP(A10,'2015'!$C$41:$T$61,4,FALSE),0)+IFERROR(VLOOKUP(A10,'2014'!$C$33:$T$45,4,FALSE),0)+IFERROR(VLOOKUP(A10,'2013'!$C$38:$T$54,4,FALSE),0)+IFERROR(VLOOKUP(A10,'2012'!$C$37:$T$52,4,FALSE),0)+IFERROR(VLOOKUP(A10,'2011'!$C$33:$T$46,4,FALSE),0)+IFERROR(VLOOKUP(A10,'2010'!$C$38:$T$54,4,FALSE),0)+IFERROR(VLOOKUP(A10,'2009'!$C$43:$T$63,4,FALSE),0)</f>
        <v>0</v>
      </c>
      <c r="E10" s="50">
        <f>+IFERROR(VLOOKUP(A10,'2017'!$C$48:$T$73,5,FALSE),0)+IFERROR(VLOOKUP(A10,'2016'!$C$47:$T$69,5,FALSE),0)+IFERROR(VLOOKUP(A10,'2015'!$C$41:$T$61,5,FALSE),0)+IFERROR(VLOOKUP(A10,'2014'!$C$33:$T$45,5,FALSE),0)+IFERROR(VLOOKUP(A10,'2013'!$C$38:$T$54,5,FALSE),0)+IFERROR(VLOOKUP(A10,'2012'!$C$37:$T$52,5,FALSE),0)+IFERROR(VLOOKUP(A10,'2011'!$C$33:$T$46,5,FALSE),0)+IFERROR(VLOOKUP(A10,'2010'!$C$38:$T$54,5,FALSE),0)+IFERROR(VLOOKUP(A10,'2009'!$C$43:$T$63,5,FALSE),0)</f>
        <v>0</v>
      </c>
      <c r="F10" s="41" t="str">
        <f t="shared" si="0"/>
        <v>N/A</v>
      </c>
    </row>
    <row r="11" spans="1:6" x14ac:dyDescent="0.25">
      <c r="A11" s="11" t="s">
        <v>303</v>
      </c>
      <c r="B11" s="50">
        <f>+IFERROR(VLOOKUP(A11,'2017'!$C$48:$T$73,2,FALSE),0)+IFERROR(VLOOKUP(A11,'2016'!$C$47:$T$69,2,FALSE),0)+IFERROR(VLOOKUP(A11,'2015'!$C$41:$T$61,2,FALSE),0)+IFERROR(VLOOKUP(A11,'2014'!$C$33:$T$45,2,FALSE),0)+IFERROR(VLOOKUP(A11,'2013'!$C$38:$T$54,2,FALSE),0)+IFERROR(VLOOKUP(A11,'2012'!$C$37:$T$52,2,FALSE),0)+IFERROR(VLOOKUP(A11,'2011'!$C$33:$T$46,2,FALSE),0)+IFERROR(VLOOKUP(A11,'2010'!$C$38:$T$54,2,FALSE),0)+IFERROR(VLOOKUP(A11,'2009'!$C$43:$T$63,2,FALSE),0)</f>
        <v>2</v>
      </c>
      <c r="C11" s="50">
        <f>+IFERROR(VLOOKUP(A11,'2017'!$C$48:$T$73,3,FALSE),0)+IFERROR(VLOOKUP(A11,'2016'!$C$47:$T$69,3,FALSE),0)+IFERROR(VLOOKUP(A11,'2015'!$C$41:$T$61,3,FALSE),0)+IFERROR(VLOOKUP(A11,'2014'!$C$33:$T$45,3,FALSE),0)+IFERROR(VLOOKUP(A11,'2013'!$C$38:$T$54,3,FALSE),0)+IFERROR(VLOOKUP(A11,'2012'!$C$37:$T$52,3,FALSE),0)+IFERROR(VLOOKUP(A11,'2011'!$C$33:$T$46,3,FALSE),0)+IFERROR(VLOOKUP(A11,'2010'!$C$38:$T$54,3,FALSE),0)+IFERROR(VLOOKUP(A11,'2009'!$C$43:$T$63,3,FALSE),0)</f>
        <v>2</v>
      </c>
      <c r="D11" s="50">
        <f>+IFERROR(VLOOKUP(A11,'2017'!$C$48:$T$73,4,FALSE),0)+IFERROR(VLOOKUP(A11,'2016'!$C$47:$T$69,4,FALSE),0)+IFERROR(VLOOKUP(A11,'2015'!$C$41:$T$61,4,FALSE),0)+IFERROR(VLOOKUP(A11,'2014'!$C$33:$T$45,4,FALSE),0)+IFERROR(VLOOKUP(A11,'2013'!$C$38:$T$54,4,FALSE),0)+IFERROR(VLOOKUP(A11,'2012'!$C$37:$T$52,4,FALSE),0)+IFERROR(VLOOKUP(A11,'2011'!$C$33:$T$46,4,FALSE),0)+IFERROR(VLOOKUP(A11,'2010'!$C$38:$T$54,4,FALSE),0)+IFERROR(VLOOKUP(A11,'2009'!$C$43:$T$63,4,FALSE),0)</f>
        <v>0</v>
      </c>
      <c r="E11" s="50">
        <f>+IFERROR(VLOOKUP(A11,'2017'!$C$48:$T$73,5,FALSE),0)+IFERROR(VLOOKUP(A11,'2016'!$C$47:$T$69,5,FALSE),0)+IFERROR(VLOOKUP(A11,'2015'!$C$41:$T$61,5,FALSE),0)+IFERROR(VLOOKUP(A11,'2014'!$C$33:$T$45,5,FALSE),0)+IFERROR(VLOOKUP(A11,'2013'!$C$38:$T$54,5,FALSE),0)+IFERROR(VLOOKUP(A11,'2012'!$C$37:$T$52,5,FALSE),0)+IFERROR(VLOOKUP(A11,'2011'!$C$33:$T$46,5,FALSE),0)+IFERROR(VLOOKUP(A11,'2010'!$C$38:$T$54,5,FALSE),0)+IFERROR(VLOOKUP(A11,'2009'!$C$43:$T$63,5,FALSE),0)</f>
        <v>4</v>
      </c>
      <c r="F11" s="52">
        <f t="shared" si="0"/>
        <v>1</v>
      </c>
    </row>
    <row r="12" spans="1:6" x14ac:dyDescent="0.25">
      <c r="A12" s="11" t="s">
        <v>279</v>
      </c>
      <c r="B12" s="50">
        <f>+IFERROR(VLOOKUP(A12,'2017'!$C$48:$T$73,2,FALSE),0)+IFERROR(VLOOKUP(A12,'2016'!$C$47:$T$69,2,FALSE),0)+IFERROR(VLOOKUP(A12,'2015'!$C$41:$T$61,2,FALSE),0)+IFERROR(VLOOKUP(A12,'2014'!$C$33:$T$45,2,FALSE),0)+IFERROR(VLOOKUP(A12,'2013'!$C$38:$T$54,2,FALSE),0)+IFERROR(VLOOKUP(A12,'2012'!$C$37:$T$52,2,FALSE),0)+IFERROR(VLOOKUP(A12,'2011'!$C$33:$T$46,2,FALSE),0)+IFERROR(VLOOKUP(A12,'2010'!$C$38:$T$54,2,FALSE),0)+IFERROR(VLOOKUP(A12,'2009'!$C$43:$T$63,2,FALSE),0)</f>
        <v>29</v>
      </c>
      <c r="C12" s="50">
        <f>+IFERROR(VLOOKUP(A12,'2017'!$C$48:$T$73,3,FALSE),0)+IFERROR(VLOOKUP(A12,'2016'!$C$47:$T$69,3,FALSE),0)+IFERROR(VLOOKUP(A12,'2015'!$C$41:$T$61,3,FALSE),0)+IFERROR(VLOOKUP(A12,'2014'!$C$33:$T$45,3,FALSE),0)+IFERROR(VLOOKUP(A12,'2013'!$C$38:$T$54,3,FALSE),0)+IFERROR(VLOOKUP(A12,'2012'!$C$37:$T$52,3,FALSE),0)+IFERROR(VLOOKUP(A12,'2011'!$C$33:$T$46,3,FALSE),0)+IFERROR(VLOOKUP(A12,'2010'!$C$38:$T$54,3,FALSE),0)+IFERROR(VLOOKUP(A12,'2009'!$C$43:$T$63,3,FALSE),0)</f>
        <v>16</v>
      </c>
      <c r="D12" s="50">
        <f>+IFERROR(VLOOKUP(A12,'2017'!$C$48:$T$73,4,FALSE),0)+IFERROR(VLOOKUP(A12,'2016'!$C$47:$T$69,4,FALSE),0)+IFERROR(VLOOKUP(A12,'2015'!$C$41:$T$61,4,FALSE),0)+IFERROR(VLOOKUP(A12,'2014'!$C$33:$T$45,4,FALSE),0)+IFERROR(VLOOKUP(A12,'2013'!$C$38:$T$54,4,FALSE),0)+IFERROR(VLOOKUP(A12,'2012'!$C$37:$T$52,4,FALSE),0)+IFERROR(VLOOKUP(A12,'2011'!$C$33:$T$46,4,FALSE),0)+IFERROR(VLOOKUP(A12,'2010'!$C$38:$T$54,4,FALSE),0)+IFERROR(VLOOKUP(A12,'2009'!$C$43:$T$63,4,FALSE),0)</f>
        <v>8</v>
      </c>
      <c r="E12" s="50">
        <f>+IFERROR(VLOOKUP(A12,'2017'!$C$48:$T$73,5,FALSE),0)+IFERROR(VLOOKUP(A12,'2016'!$C$47:$T$69,5,FALSE),0)+IFERROR(VLOOKUP(A12,'2015'!$C$41:$T$61,5,FALSE),0)+IFERROR(VLOOKUP(A12,'2014'!$C$33:$T$45,5,FALSE),0)+IFERROR(VLOOKUP(A12,'2013'!$C$38:$T$54,5,FALSE),0)+IFERROR(VLOOKUP(A12,'2012'!$C$37:$T$52,5,FALSE),0)+IFERROR(VLOOKUP(A12,'2011'!$C$33:$T$46,5,FALSE),0)+IFERROR(VLOOKUP(A12,'2010'!$C$38:$T$54,5,FALSE),0)+IFERROR(VLOOKUP(A12,'2009'!$C$43:$T$63,5,FALSE),0)</f>
        <v>53</v>
      </c>
      <c r="F12" s="52">
        <f t="shared" si="0"/>
        <v>0.84905660377358494</v>
      </c>
    </row>
    <row r="13" spans="1:6" x14ac:dyDescent="0.25">
      <c r="A13" s="11" t="s">
        <v>264</v>
      </c>
      <c r="B13" s="50">
        <f>+IFERROR(VLOOKUP(A13,'2017'!$C$48:$T$73,2,FALSE),0)+IFERROR(VLOOKUP(A13,'2016'!$C$47:$T$69,2,FALSE),0)+IFERROR(VLOOKUP(A13,'2015'!$C$41:$T$61,2,FALSE),0)+IFERROR(VLOOKUP(A13,'2014'!$C$33:$T$45,2,FALSE),0)+IFERROR(VLOOKUP(A13,'2013'!$C$38:$T$54,2,FALSE),0)+IFERROR(VLOOKUP(A13,'2012'!$C$37:$T$52,2,FALSE),0)+IFERROR(VLOOKUP(A13,'2011'!$C$33:$T$46,2,FALSE),0)+IFERROR(VLOOKUP(A13,'2010'!$C$38:$T$54,2,FALSE),0)+IFERROR(VLOOKUP(A13,'2009'!$C$43:$T$63,2,FALSE),0)</f>
        <v>0</v>
      </c>
      <c r="C13" s="50">
        <f>+IFERROR(VLOOKUP(A13,'2017'!$C$48:$T$73,3,FALSE),0)+IFERROR(VLOOKUP(A13,'2016'!$C$47:$T$69,3,FALSE),0)+IFERROR(VLOOKUP(A13,'2015'!$C$41:$T$61,3,FALSE),0)+IFERROR(VLOOKUP(A13,'2014'!$C$33:$T$45,3,FALSE),0)+IFERROR(VLOOKUP(A13,'2013'!$C$38:$T$54,3,FALSE),0)+IFERROR(VLOOKUP(A13,'2012'!$C$37:$T$52,3,FALSE),0)+IFERROR(VLOOKUP(A13,'2011'!$C$33:$T$46,3,FALSE),0)+IFERROR(VLOOKUP(A13,'2010'!$C$38:$T$54,3,FALSE),0)+IFERROR(VLOOKUP(A13,'2009'!$C$43:$T$63,3,FALSE),0)</f>
        <v>0</v>
      </c>
      <c r="D13" s="50">
        <f>+IFERROR(VLOOKUP(A13,'2017'!$C$48:$T$73,4,FALSE),0)+IFERROR(VLOOKUP(A13,'2016'!$C$47:$T$69,4,FALSE),0)+IFERROR(VLOOKUP(A13,'2015'!$C$41:$T$61,4,FALSE),0)+IFERROR(VLOOKUP(A13,'2014'!$C$33:$T$45,4,FALSE),0)+IFERROR(VLOOKUP(A13,'2013'!$C$38:$T$54,4,FALSE),0)+IFERROR(VLOOKUP(A13,'2012'!$C$37:$T$52,4,FALSE),0)+IFERROR(VLOOKUP(A13,'2011'!$C$33:$T$46,4,FALSE),0)+IFERROR(VLOOKUP(A13,'2010'!$C$38:$T$54,4,FALSE),0)+IFERROR(VLOOKUP(A13,'2009'!$C$43:$T$63,4,FALSE),0)</f>
        <v>0</v>
      </c>
      <c r="E13" s="50">
        <f>+IFERROR(VLOOKUP(A13,'2017'!$C$48:$T$73,5,FALSE),0)+IFERROR(VLOOKUP(A13,'2016'!$C$47:$T$69,5,FALSE),0)+IFERROR(VLOOKUP(A13,'2015'!$C$41:$T$61,5,FALSE),0)+IFERROR(VLOOKUP(A13,'2014'!$C$33:$T$45,5,FALSE),0)+IFERROR(VLOOKUP(A13,'2013'!$C$38:$T$54,5,FALSE),0)+IFERROR(VLOOKUP(A13,'2012'!$C$37:$T$52,5,FALSE),0)+IFERROR(VLOOKUP(A13,'2011'!$C$33:$T$46,5,FALSE),0)+IFERROR(VLOOKUP(A13,'2010'!$C$38:$T$54,5,FALSE),0)+IFERROR(VLOOKUP(A13,'2009'!$C$43:$T$63,5,FALSE),0)</f>
        <v>0</v>
      </c>
      <c r="F13" s="41" t="str">
        <f t="shared" si="0"/>
        <v>N/A</v>
      </c>
    </row>
    <row r="14" spans="1:6" x14ac:dyDescent="0.25">
      <c r="A14" s="11" t="s">
        <v>224</v>
      </c>
      <c r="B14" s="50">
        <f>+IFERROR(VLOOKUP(A14,'2017'!$C$48:$T$73,2,FALSE),0)+IFERROR(VLOOKUP(A14,'2016'!$C$47:$T$69,2,FALSE),0)+IFERROR(VLOOKUP(A14,'2015'!$C$41:$T$61,2,FALSE),0)+IFERROR(VLOOKUP(A14,'2014'!$C$33:$T$45,2,FALSE),0)+IFERROR(VLOOKUP(A14,'2013'!$C$38:$T$54,2,FALSE),0)+IFERROR(VLOOKUP(A14,'2012'!$C$37:$T$52,2,FALSE),0)+IFERROR(VLOOKUP(A14,'2011'!$C$33:$T$46,2,FALSE),0)+IFERROR(VLOOKUP(A14,'2010'!$C$38:$T$54,2,FALSE),0)+IFERROR(VLOOKUP(A14,'2009'!$C$43:$T$63,2,FALSE),0)</f>
        <v>58</v>
      </c>
      <c r="C14" s="50">
        <f>+IFERROR(VLOOKUP(A14,'2017'!$C$48:$T$73,3,FALSE),0)+IFERROR(VLOOKUP(A14,'2016'!$C$47:$T$69,3,FALSE),0)+IFERROR(VLOOKUP(A14,'2015'!$C$41:$T$61,3,FALSE),0)+IFERROR(VLOOKUP(A14,'2014'!$C$33:$T$45,3,FALSE),0)+IFERROR(VLOOKUP(A14,'2013'!$C$38:$T$54,3,FALSE),0)+IFERROR(VLOOKUP(A14,'2012'!$C$37:$T$52,3,FALSE),0)+IFERROR(VLOOKUP(A14,'2011'!$C$33:$T$46,3,FALSE),0)+IFERROR(VLOOKUP(A14,'2010'!$C$38:$T$54,3,FALSE),0)+IFERROR(VLOOKUP(A14,'2009'!$C$43:$T$63,3,FALSE),0)</f>
        <v>69</v>
      </c>
      <c r="D14" s="50">
        <f>+IFERROR(VLOOKUP(A14,'2017'!$C$48:$T$73,4,FALSE),0)+IFERROR(VLOOKUP(A14,'2016'!$C$47:$T$69,4,FALSE),0)+IFERROR(VLOOKUP(A14,'2015'!$C$41:$T$61,4,FALSE),0)+IFERROR(VLOOKUP(A14,'2014'!$C$33:$T$45,4,FALSE),0)+IFERROR(VLOOKUP(A14,'2013'!$C$38:$T$54,4,FALSE),0)+IFERROR(VLOOKUP(A14,'2012'!$C$37:$T$52,4,FALSE),0)+IFERROR(VLOOKUP(A14,'2011'!$C$33:$T$46,4,FALSE),0)+IFERROR(VLOOKUP(A14,'2010'!$C$38:$T$54,4,FALSE),0)+IFERROR(VLOOKUP(A14,'2009'!$C$43:$T$63,4,FALSE),0)</f>
        <v>6</v>
      </c>
      <c r="E14" s="50">
        <f>+IFERROR(VLOOKUP(A14,'2017'!$C$48:$T$73,5,FALSE),0)+IFERROR(VLOOKUP(A14,'2016'!$C$47:$T$69,5,FALSE),0)+IFERROR(VLOOKUP(A14,'2015'!$C$41:$T$61,5,FALSE),0)+IFERROR(VLOOKUP(A14,'2014'!$C$33:$T$45,5,FALSE),0)+IFERROR(VLOOKUP(A14,'2013'!$C$38:$T$54,5,FALSE),0)+IFERROR(VLOOKUP(A14,'2012'!$C$37:$T$52,5,FALSE),0)+IFERROR(VLOOKUP(A14,'2011'!$C$33:$T$46,5,FALSE),0)+IFERROR(VLOOKUP(A14,'2010'!$C$38:$T$54,5,FALSE),0)+IFERROR(VLOOKUP(A14,'2009'!$C$43:$T$63,5,FALSE),0)</f>
        <v>133</v>
      </c>
      <c r="F14" s="52">
        <f t="shared" si="0"/>
        <v>0.95488721804511278</v>
      </c>
    </row>
    <row r="15" spans="1:6" x14ac:dyDescent="0.25">
      <c r="A15" s="11" t="s">
        <v>278</v>
      </c>
      <c r="B15" s="50">
        <f>+IFERROR(VLOOKUP(A15,'2017'!$C$48:$T$73,2,FALSE),0)+IFERROR(VLOOKUP(A15,'2016'!$C$47:$T$69,2,FALSE),0)+IFERROR(VLOOKUP(A15,'2015'!$C$41:$T$61,2,FALSE),0)+IFERROR(VLOOKUP(A15,'2014'!$C$33:$T$45,2,FALSE),0)+IFERROR(VLOOKUP(A15,'2013'!$C$38:$T$54,2,FALSE),0)+IFERROR(VLOOKUP(A15,'2012'!$C$37:$T$52,2,FALSE),0)+IFERROR(VLOOKUP(A15,'2011'!$C$33:$T$46,2,FALSE),0)+IFERROR(VLOOKUP(A15,'2010'!$C$38:$T$54,2,FALSE),0)+IFERROR(VLOOKUP(A15,'2009'!$C$43:$T$63,2,FALSE),0)</f>
        <v>22</v>
      </c>
      <c r="C15" s="50">
        <f>+IFERROR(VLOOKUP(A15,'2017'!$C$48:$T$73,3,FALSE),0)+IFERROR(VLOOKUP(A15,'2016'!$C$47:$T$69,3,FALSE),0)+IFERROR(VLOOKUP(A15,'2015'!$C$41:$T$61,3,FALSE),0)+IFERROR(VLOOKUP(A15,'2014'!$C$33:$T$45,3,FALSE),0)+IFERROR(VLOOKUP(A15,'2013'!$C$38:$T$54,3,FALSE),0)+IFERROR(VLOOKUP(A15,'2012'!$C$37:$T$52,3,FALSE),0)+IFERROR(VLOOKUP(A15,'2011'!$C$33:$T$46,3,FALSE),0)+IFERROR(VLOOKUP(A15,'2010'!$C$38:$T$54,3,FALSE),0)+IFERROR(VLOOKUP(A15,'2009'!$C$43:$T$63,3,FALSE),0)</f>
        <v>61</v>
      </c>
      <c r="D15" s="50">
        <f>+IFERROR(VLOOKUP(A15,'2017'!$C$48:$T$73,4,FALSE),0)+IFERROR(VLOOKUP(A15,'2016'!$C$47:$T$69,4,FALSE),0)+IFERROR(VLOOKUP(A15,'2015'!$C$41:$T$61,4,FALSE),0)+IFERROR(VLOOKUP(A15,'2014'!$C$33:$T$45,4,FALSE),0)+IFERROR(VLOOKUP(A15,'2013'!$C$38:$T$54,4,FALSE),0)+IFERROR(VLOOKUP(A15,'2012'!$C$37:$T$52,4,FALSE),0)+IFERROR(VLOOKUP(A15,'2011'!$C$33:$T$46,4,FALSE),0)+IFERROR(VLOOKUP(A15,'2010'!$C$38:$T$54,4,FALSE),0)+IFERROR(VLOOKUP(A15,'2009'!$C$43:$T$63,4,FALSE),0)</f>
        <v>9</v>
      </c>
      <c r="E15" s="50">
        <f>+IFERROR(VLOOKUP(A15,'2017'!$C$48:$T$73,5,FALSE),0)+IFERROR(VLOOKUP(A15,'2016'!$C$47:$T$69,5,FALSE),0)+IFERROR(VLOOKUP(A15,'2015'!$C$41:$T$61,5,FALSE),0)+IFERROR(VLOOKUP(A15,'2014'!$C$33:$T$45,5,FALSE),0)+IFERROR(VLOOKUP(A15,'2013'!$C$38:$T$54,5,FALSE),0)+IFERROR(VLOOKUP(A15,'2012'!$C$37:$T$52,5,FALSE),0)+IFERROR(VLOOKUP(A15,'2011'!$C$33:$T$46,5,FALSE),0)+IFERROR(VLOOKUP(A15,'2010'!$C$38:$T$54,5,FALSE),0)+IFERROR(VLOOKUP(A15,'2009'!$C$43:$T$63,5,FALSE),0)</f>
        <v>92</v>
      </c>
      <c r="F15" s="52">
        <f t="shared" si="0"/>
        <v>0.90217391304347827</v>
      </c>
    </row>
    <row r="16" spans="1:6" x14ac:dyDescent="0.25">
      <c r="A16" s="11" t="s">
        <v>228</v>
      </c>
      <c r="B16" s="50">
        <f>+IFERROR(VLOOKUP(A16,'2017'!$C$48:$T$73,2,FALSE),0)+IFERROR(VLOOKUP(A16,'2016'!$C$47:$T$69,2,FALSE),0)+IFERROR(VLOOKUP(A16,'2015'!$C$41:$T$61,2,FALSE),0)+IFERROR(VLOOKUP(A16,'2014'!$C$33:$T$45,2,FALSE),0)+IFERROR(VLOOKUP(A16,'2013'!$C$38:$T$54,2,FALSE),0)+IFERROR(VLOOKUP(A16,'2012'!$C$37:$T$52,2,FALSE),0)+IFERROR(VLOOKUP(A16,'2011'!$C$33:$T$46,2,FALSE),0)+IFERROR(VLOOKUP(A16,'2010'!$C$38:$T$54,2,FALSE),0)+IFERROR(VLOOKUP(A16,'2009'!$C$43:$T$63,2,FALSE),0)</f>
        <v>11</v>
      </c>
      <c r="C16" s="50">
        <f>+IFERROR(VLOOKUP(A16,'2017'!$C$48:$T$73,3,FALSE),0)+IFERROR(VLOOKUP(A16,'2016'!$C$47:$T$69,3,FALSE),0)+IFERROR(VLOOKUP(A16,'2015'!$C$41:$T$61,3,FALSE),0)+IFERROR(VLOOKUP(A16,'2014'!$C$33:$T$45,3,FALSE),0)+IFERROR(VLOOKUP(A16,'2013'!$C$38:$T$54,3,FALSE),0)+IFERROR(VLOOKUP(A16,'2012'!$C$37:$T$52,3,FALSE),0)+IFERROR(VLOOKUP(A16,'2011'!$C$33:$T$46,3,FALSE),0)+IFERROR(VLOOKUP(A16,'2010'!$C$38:$T$54,3,FALSE),0)+IFERROR(VLOOKUP(A16,'2009'!$C$43:$T$63,3,FALSE),0)</f>
        <v>77</v>
      </c>
      <c r="D16" s="50">
        <f>+IFERROR(VLOOKUP(A16,'2017'!$C$48:$T$73,4,FALSE),0)+IFERROR(VLOOKUP(A16,'2016'!$C$47:$T$69,4,FALSE),0)+IFERROR(VLOOKUP(A16,'2015'!$C$41:$T$61,4,FALSE),0)+IFERROR(VLOOKUP(A16,'2014'!$C$33:$T$45,4,FALSE),0)+IFERROR(VLOOKUP(A16,'2013'!$C$38:$T$54,4,FALSE),0)+IFERROR(VLOOKUP(A16,'2012'!$C$37:$T$52,4,FALSE),0)+IFERROR(VLOOKUP(A16,'2011'!$C$33:$T$46,4,FALSE),0)+IFERROR(VLOOKUP(A16,'2010'!$C$38:$T$54,4,FALSE),0)+IFERROR(VLOOKUP(A16,'2009'!$C$43:$T$63,4,FALSE),0)</f>
        <v>4</v>
      </c>
      <c r="E16" s="50">
        <f>+IFERROR(VLOOKUP(A16,'2017'!$C$48:$T$73,5,FALSE),0)+IFERROR(VLOOKUP(A16,'2016'!$C$47:$T$69,5,FALSE),0)+IFERROR(VLOOKUP(A16,'2015'!$C$41:$T$61,5,FALSE),0)+IFERROR(VLOOKUP(A16,'2014'!$C$33:$T$45,5,FALSE),0)+IFERROR(VLOOKUP(A16,'2013'!$C$38:$T$54,5,FALSE),0)+IFERROR(VLOOKUP(A16,'2012'!$C$37:$T$52,5,FALSE),0)+IFERROR(VLOOKUP(A16,'2011'!$C$33:$T$46,5,FALSE),0)+IFERROR(VLOOKUP(A16,'2010'!$C$38:$T$54,5,FALSE),0)+IFERROR(VLOOKUP(A16,'2009'!$C$43:$T$63,5,FALSE),0)</f>
        <v>92</v>
      </c>
      <c r="F16" s="52">
        <f t="shared" si="0"/>
        <v>0.95652173913043481</v>
      </c>
    </row>
    <row r="17" spans="1:6" x14ac:dyDescent="0.25">
      <c r="A17" s="11" t="s">
        <v>243</v>
      </c>
      <c r="B17" s="50">
        <f>+IFERROR(VLOOKUP(A17,'2017'!$C$48:$T$73,2,FALSE),0)+IFERROR(VLOOKUP(A17,'2016'!$C$47:$T$69,2,FALSE),0)+IFERROR(VLOOKUP(A17,'2015'!$C$41:$T$61,2,FALSE),0)+IFERROR(VLOOKUP(A17,'2014'!$C$33:$T$45,2,FALSE),0)+IFERROR(VLOOKUP(A17,'2013'!$C$38:$T$54,2,FALSE),0)+IFERROR(VLOOKUP(A17,'2012'!$C$37:$T$52,2,FALSE),0)+IFERROR(VLOOKUP(A17,'2011'!$C$33:$T$46,2,FALSE),0)+IFERROR(VLOOKUP(A17,'2010'!$C$38:$T$54,2,FALSE),0)+IFERROR(VLOOKUP(A17,'2009'!$C$43:$T$63,2,FALSE),0)</f>
        <v>57</v>
      </c>
      <c r="C17" s="50">
        <f>+IFERROR(VLOOKUP(A17,'2017'!$C$48:$T$73,3,FALSE),0)+IFERROR(VLOOKUP(A17,'2016'!$C$47:$T$69,3,FALSE),0)+IFERROR(VLOOKUP(A17,'2015'!$C$41:$T$61,3,FALSE),0)+IFERROR(VLOOKUP(A17,'2014'!$C$33:$T$45,3,FALSE),0)+IFERROR(VLOOKUP(A17,'2013'!$C$38:$T$54,3,FALSE),0)+IFERROR(VLOOKUP(A17,'2012'!$C$37:$T$52,3,FALSE),0)+IFERROR(VLOOKUP(A17,'2011'!$C$33:$T$46,3,FALSE),0)+IFERROR(VLOOKUP(A17,'2010'!$C$38:$T$54,3,FALSE),0)+IFERROR(VLOOKUP(A17,'2009'!$C$43:$T$63,3,FALSE),0)</f>
        <v>559</v>
      </c>
      <c r="D17" s="50">
        <f>+IFERROR(VLOOKUP(A17,'2017'!$C$48:$T$73,4,FALSE),0)+IFERROR(VLOOKUP(A17,'2016'!$C$47:$T$69,4,FALSE),0)+IFERROR(VLOOKUP(A17,'2015'!$C$41:$T$61,4,FALSE),0)+IFERROR(VLOOKUP(A17,'2014'!$C$33:$T$45,4,FALSE),0)+IFERROR(VLOOKUP(A17,'2013'!$C$38:$T$54,4,FALSE),0)+IFERROR(VLOOKUP(A17,'2012'!$C$37:$T$52,4,FALSE),0)+IFERROR(VLOOKUP(A17,'2011'!$C$33:$T$46,4,FALSE),0)+IFERROR(VLOOKUP(A17,'2010'!$C$38:$T$54,4,FALSE),0)+IFERROR(VLOOKUP(A17,'2009'!$C$43:$T$63,4,FALSE),0)</f>
        <v>25</v>
      </c>
      <c r="E17" s="50">
        <f>+IFERROR(VLOOKUP(A17,'2017'!$C$48:$T$73,5,FALSE),0)+IFERROR(VLOOKUP(A17,'2016'!$C$47:$T$69,5,FALSE),0)+IFERROR(VLOOKUP(A17,'2015'!$C$41:$T$61,5,FALSE),0)+IFERROR(VLOOKUP(A17,'2014'!$C$33:$T$45,5,FALSE),0)+IFERROR(VLOOKUP(A17,'2013'!$C$38:$T$54,5,FALSE),0)+IFERROR(VLOOKUP(A17,'2012'!$C$37:$T$52,5,FALSE),0)+IFERROR(VLOOKUP(A17,'2011'!$C$33:$T$46,5,FALSE),0)+IFERROR(VLOOKUP(A17,'2010'!$C$38:$T$54,5,FALSE),0)+IFERROR(VLOOKUP(A17,'2009'!$C$43:$T$63,5,FALSE),0)</f>
        <v>641</v>
      </c>
      <c r="F17" s="52">
        <f t="shared" si="0"/>
        <v>0.96099843993759748</v>
      </c>
    </row>
    <row r="18" spans="1:6" x14ac:dyDescent="0.25">
      <c r="A18" s="11" t="s">
        <v>302</v>
      </c>
      <c r="B18" s="50">
        <f>+IFERROR(VLOOKUP(A18,'2017'!$C$48:$T$73,2,FALSE),0)+IFERROR(VLOOKUP(A18,'2016'!$C$47:$T$69,2,FALSE),0)+IFERROR(VLOOKUP(A18,'2015'!$C$41:$T$61,2,FALSE),0)+IFERROR(VLOOKUP(A18,'2014'!$C$33:$T$45,2,FALSE),0)+IFERROR(VLOOKUP(A18,'2013'!$C$38:$T$54,2,FALSE),0)+IFERROR(VLOOKUP(A18,'2012'!$C$37:$T$52,2,FALSE),0)+IFERROR(VLOOKUP(A18,'2011'!$C$33:$T$46,2,FALSE),0)+IFERROR(VLOOKUP(A18,'2010'!$C$38:$T$54,2,FALSE),0)+IFERROR(VLOOKUP(A18,'2009'!$C$43:$T$63,2,FALSE),0)</f>
        <v>1</v>
      </c>
      <c r="C18" s="50">
        <f>+IFERROR(VLOOKUP(A18,'2017'!$C$48:$T$73,3,FALSE),0)+IFERROR(VLOOKUP(A18,'2016'!$C$47:$T$69,3,FALSE),0)+IFERROR(VLOOKUP(A18,'2015'!$C$41:$T$61,3,FALSE),0)+IFERROR(VLOOKUP(A18,'2014'!$C$33:$T$45,3,FALSE),0)+IFERROR(VLOOKUP(A18,'2013'!$C$38:$T$54,3,FALSE),0)+IFERROR(VLOOKUP(A18,'2012'!$C$37:$T$52,3,FALSE),0)+IFERROR(VLOOKUP(A18,'2011'!$C$33:$T$46,3,FALSE),0)+IFERROR(VLOOKUP(A18,'2010'!$C$38:$T$54,3,FALSE),0)+IFERROR(VLOOKUP(A18,'2009'!$C$43:$T$63,3,FALSE),0)</f>
        <v>0</v>
      </c>
      <c r="D18" s="50">
        <f>+IFERROR(VLOOKUP(A18,'2017'!$C$48:$T$73,4,FALSE),0)+IFERROR(VLOOKUP(A18,'2016'!$C$47:$T$69,4,FALSE),0)+IFERROR(VLOOKUP(A18,'2015'!$C$41:$T$61,4,FALSE),0)+IFERROR(VLOOKUP(A18,'2014'!$C$33:$T$45,4,FALSE),0)+IFERROR(VLOOKUP(A18,'2013'!$C$38:$T$54,4,FALSE),0)+IFERROR(VLOOKUP(A18,'2012'!$C$37:$T$52,4,FALSE),0)+IFERROR(VLOOKUP(A18,'2011'!$C$33:$T$46,4,FALSE),0)+IFERROR(VLOOKUP(A18,'2010'!$C$38:$T$54,4,FALSE),0)+IFERROR(VLOOKUP(A18,'2009'!$C$43:$T$63,4,FALSE),0)</f>
        <v>0</v>
      </c>
      <c r="E18" s="50">
        <f>+IFERROR(VLOOKUP(A18,'2017'!$C$48:$T$73,5,FALSE),0)+IFERROR(VLOOKUP(A18,'2016'!$C$47:$T$69,5,FALSE),0)+IFERROR(VLOOKUP(A18,'2015'!$C$41:$T$61,5,FALSE),0)+IFERROR(VLOOKUP(A18,'2014'!$C$33:$T$45,5,FALSE),0)+IFERROR(VLOOKUP(A18,'2013'!$C$38:$T$54,5,FALSE),0)+IFERROR(VLOOKUP(A18,'2012'!$C$37:$T$52,5,FALSE),0)+IFERROR(VLOOKUP(A18,'2011'!$C$33:$T$46,5,FALSE),0)+IFERROR(VLOOKUP(A18,'2010'!$C$38:$T$54,5,FALSE),0)+IFERROR(VLOOKUP(A18,'2009'!$C$43:$T$63,5,FALSE),0)</f>
        <v>1</v>
      </c>
      <c r="F18" s="52">
        <f t="shared" si="0"/>
        <v>1</v>
      </c>
    </row>
    <row r="19" spans="1:6" x14ac:dyDescent="0.25">
      <c r="A19" s="11" t="s">
        <v>270</v>
      </c>
      <c r="B19" s="50">
        <f>+IFERROR(VLOOKUP(A19,'2017'!$C$48:$T$73,2,FALSE),0)+IFERROR(VLOOKUP(A19,'2016'!$C$47:$T$69,2,FALSE),0)+IFERROR(VLOOKUP(A19,'2015'!$C$41:$T$61,2,FALSE),0)+IFERROR(VLOOKUP(A19,'2014'!$C$33:$T$45,2,FALSE),0)+IFERROR(VLOOKUP(A19,'2013'!$C$38:$T$54,2,FALSE),0)+IFERROR(VLOOKUP(A19,'2012'!$C$37:$T$52,2,FALSE),0)+IFERROR(VLOOKUP(A19,'2011'!$C$33:$T$46,2,FALSE),0)+IFERROR(VLOOKUP(A19,'2010'!$C$38:$T$54,2,FALSE),0)+IFERROR(VLOOKUP(A19,'2009'!$C$43:$T$63,2,FALSE),0)</f>
        <v>0</v>
      </c>
      <c r="C19" s="50">
        <f>+IFERROR(VLOOKUP(A19,'2017'!$C$48:$T$73,3,FALSE),0)+IFERROR(VLOOKUP(A19,'2016'!$C$47:$T$69,3,FALSE),0)+IFERROR(VLOOKUP(A19,'2015'!$C$41:$T$61,3,FALSE),0)+IFERROR(VLOOKUP(A19,'2014'!$C$33:$T$45,3,FALSE),0)+IFERROR(VLOOKUP(A19,'2013'!$C$38:$T$54,3,FALSE),0)+IFERROR(VLOOKUP(A19,'2012'!$C$37:$T$52,3,FALSE),0)+IFERROR(VLOOKUP(A19,'2011'!$C$33:$T$46,3,FALSE),0)+IFERROR(VLOOKUP(A19,'2010'!$C$38:$T$54,3,FALSE),0)+IFERROR(VLOOKUP(A19,'2009'!$C$43:$T$63,3,FALSE),0)</f>
        <v>2</v>
      </c>
      <c r="D19" s="50">
        <f>+IFERROR(VLOOKUP(A19,'2017'!$C$48:$T$73,4,FALSE),0)+IFERROR(VLOOKUP(A19,'2016'!$C$47:$T$69,4,FALSE),0)+IFERROR(VLOOKUP(A19,'2015'!$C$41:$T$61,4,FALSE),0)+IFERROR(VLOOKUP(A19,'2014'!$C$33:$T$45,4,FALSE),0)+IFERROR(VLOOKUP(A19,'2013'!$C$38:$T$54,4,FALSE),0)+IFERROR(VLOOKUP(A19,'2012'!$C$37:$T$52,4,FALSE),0)+IFERROR(VLOOKUP(A19,'2011'!$C$33:$T$46,4,FALSE),0)+IFERROR(VLOOKUP(A19,'2010'!$C$38:$T$54,4,FALSE),0)+IFERROR(VLOOKUP(A19,'2009'!$C$43:$T$63,4,FALSE),0)</f>
        <v>0</v>
      </c>
      <c r="E19" s="50">
        <f>+IFERROR(VLOOKUP(A19,'2017'!$C$48:$T$73,5,FALSE),0)+IFERROR(VLOOKUP(A19,'2016'!$C$47:$T$69,5,FALSE),0)+IFERROR(VLOOKUP(A19,'2015'!$C$41:$T$61,5,FALSE),0)+IFERROR(VLOOKUP(A19,'2014'!$C$33:$T$45,5,FALSE),0)+IFERROR(VLOOKUP(A19,'2013'!$C$38:$T$54,5,FALSE),0)+IFERROR(VLOOKUP(A19,'2012'!$C$37:$T$52,5,FALSE),0)+IFERROR(VLOOKUP(A19,'2011'!$C$33:$T$46,5,FALSE),0)+IFERROR(VLOOKUP(A19,'2010'!$C$38:$T$54,5,FALSE),0)+IFERROR(VLOOKUP(A19,'2009'!$C$43:$T$63,5,FALSE),0)</f>
        <v>2</v>
      </c>
      <c r="F19" s="52">
        <f t="shared" si="0"/>
        <v>1</v>
      </c>
    </row>
    <row r="20" spans="1:6" x14ac:dyDescent="0.25">
      <c r="A20" s="11" t="s">
        <v>221</v>
      </c>
      <c r="B20" s="50">
        <f>+IFERROR(VLOOKUP(A20,'2017'!$C$48:$T$73,2,FALSE),0)+IFERROR(VLOOKUP(A20,'2016'!$C$47:$T$69,2,FALSE),0)+IFERROR(VLOOKUP(A20,'2015'!$C$41:$T$61,2,FALSE),0)+IFERROR(VLOOKUP(A20,'2014'!$C$33:$T$45,2,FALSE),0)+IFERROR(VLOOKUP(A20,'2013'!$C$38:$T$54,2,FALSE),0)+IFERROR(VLOOKUP(A20,'2012'!$C$37:$T$52,2,FALSE),0)+IFERROR(VLOOKUP(A20,'2011'!$C$33:$T$46,2,FALSE),0)+IFERROR(VLOOKUP(A20,'2010'!$C$38:$T$54,2,FALSE),0)+IFERROR(VLOOKUP(A20,'2009'!$C$43:$T$63,2,FALSE),0)</f>
        <v>85</v>
      </c>
      <c r="C20" s="50">
        <f>+IFERROR(VLOOKUP(A20,'2017'!$C$48:$T$73,3,FALSE),0)+IFERROR(VLOOKUP(A20,'2016'!$C$47:$T$69,3,FALSE),0)+IFERROR(VLOOKUP(A20,'2015'!$C$41:$T$61,3,FALSE),0)+IFERROR(VLOOKUP(A20,'2014'!$C$33:$T$45,3,FALSE),0)+IFERROR(VLOOKUP(A20,'2013'!$C$38:$T$54,3,FALSE),0)+IFERROR(VLOOKUP(A20,'2012'!$C$37:$T$52,3,FALSE),0)+IFERROR(VLOOKUP(A20,'2011'!$C$33:$T$46,3,FALSE),0)+IFERROR(VLOOKUP(A20,'2010'!$C$38:$T$54,3,FALSE),0)+IFERROR(VLOOKUP(A20,'2009'!$C$43:$T$63,3,FALSE),0)</f>
        <v>26</v>
      </c>
      <c r="D20" s="50">
        <f>+IFERROR(VLOOKUP(A20,'2017'!$C$48:$T$73,4,FALSE),0)+IFERROR(VLOOKUP(A20,'2016'!$C$47:$T$69,4,FALSE),0)+IFERROR(VLOOKUP(A20,'2015'!$C$41:$T$61,4,FALSE),0)+IFERROR(VLOOKUP(A20,'2014'!$C$33:$T$45,4,FALSE),0)+IFERROR(VLOOKUP(A20,'2013'!$C$38:$T$54,4,FALSE),0)+IFERROR(VLOOKUP(A20,'2012'!$C$37:$T$52,4,FALSE),0)+IFERROR(VLOOKUP(A20,'2011'!$C$33:$T$46,4,FALSE),0)+IFERROR(VLOOKUP(A20,'2010'!$C$38:$T$54,4,FALSE),0)+IFERROR(VLOOKUP(A20,'2009'!$C$43:$T$63,4,FALSE),0)</f>
        <v>24</v>
      </c>
      <c r="E20" s="50">
        <f>+IFERROR(VLOOKUP(A20,'2017'!$C$48:$T$73,5,FALSE),0)+IFERROR(VLOOKUP(A20,'2016'!$C$47:$T$69,5,FALSE),0)+IFERROR(VLOOKUP(A20,'2015'!$C$41:$T$61,5,FALSE),0)+IFERROR(VLOOKUP(A20,'2014'!$C$33:$T$45,5,FALSE),0)+IFERROR(VLOOKUP(A20,'2013'!$C$38:$T$54,5,FALSE),0)+IFERROR(VLOOKUP(A20,'2012'!$C$37:$T$52,5,FALSE),0)+IFERROR(VLOOKUP(A20,'2011'!$C$33:$T$46,5,FALSE),0)+IFERROR(VLOOKUP(A20,'2010'!$C$38:$T$54,5,FALSE),0)+IFERROR(VLOOKUP(A20,'2009'!$C$43:$T$63,5,FALSE),0)</f>
        <v>135</v>
      </c>
      <c r="F20" s="52">
        <f t="shared" si="0"/>
        <v>0.82222222222222219</v>
      </c>
    </row>
    <row r="21" spans="1:6" x14ac:dyDescent="0.25">
      <c r="A21" s="11" t="s">
        <v>295</v>
      </c>
      <c r="B21" s="50">
        <f>+IFERROR(VLOOKUP(A21,'2017'!$C$48:$T$73,2,FALSE),0)+IFERROR(VLOOKUP(A21,'2016'!$C$47:$T$69,2,FALSE),0)+IFERROR(VLOOKUP(A21,'2015'!$C$41:$T$61,2,FALSE),0)+IFERROR(VLOOKUP(A21,'2014'!$C$33:$T$45,2,FALSE),0)+IFERROR(VLOOKUP(A21,'2013'!$C$38:$T$54,2,FALSE),0)+IFERROR(VLOOKUP(A21,'2012'!$C$37:$T$52,2,FALSE),0)+IFERROR(VLOOKUP(A21,'2011'!$C$33:$T$46,2,FALSE),0)+IFERROR(VLOOKUP(A21,'2010'!$C$38:$T$54,2,FALSE),0)+IFERROR(VLOOKUP(A21,'2009'!$C$43:$T$63,2,FALSE),0)</f>
        <v>2</v>
      </c>
      <c r="C21" s="50">
        <f>+IFERROR(VLOOKUP(A21,'2017'!$C$48:$T$73,3,FALSE),0)+IFERROR(VLOOKUP(A21,'2016'!$C$47:$T$69,3,FALSE),0)+IFERROR(VLOOKUP(A21,'2015'!$C$41:$T$61,3,FALSE),0)+IFERROR(VLOOKUP(A21,'2014'!$C$33:$T$45,3,FALSE),0)+IFERROR(VLOOKUP(A21,'2013'!$C$38:$T$54,3,FALSE),0)+IFERROR(VLOOKUP(A21,'2012'!$C$37:$T$52,3,FALSE),0)+IFERROR(VLOOKUP(A21,'2011'!$C$33:$T$46,3,FALSE),0)+IFERROR(VLOOKUP(A21,'2010'!$C$38:$T$54,3,FALSE),0)+IFERROR(VLOOKUP(A21,'2009'!$C$43:$T$63,3,FALSE),0)</f>
        <v>44</v>
      </c>
      <c r="D21" s="50">
        <f>+IFERROR(VLOOKUP(A21,'2017'!$C$48:$T$73,4,FALSE),0)+IFERROR(VLOOKUP(A21,'2016'!$C$47:$T$69,4,FALSE),0)+IFERROR(VLOOKUP(A21,'2015'!$C$41:$T$61,4,FALSE),0)+IFERROR(VLOOKUP(A21,'2014'!$C$33:$T$45,4,FALSE),0)+IFERROR(VLOOKUP(A21,'2013'!$C$38:$T$54,4,FALSE),0)+IFERROR(VLOOKUP(A21,'2012'!$C$37:$T$52,4,FALSE),0)+IFERROR(VLOOKUP(A21,'2011'!$C$33:$T$46,4,FALSE),0)+IFERROR(VLOOKUP(A21,'2010'!$C$38:$T$54,4,FALSE),0)+IFERROR(VLOOKUP(A21,'2009'!$C$43:$T$63,4,FALSE),0)</f>
        <v>7</v>
      </c>
      <c r="E21" s="50">
        <f>+IFERROR(VLOOKUP(A21,'2017'!$C$48:$T$73,5,FALSE),0)+IFERROR(VLOOKUP(A21,'2016'!$C$47:$T$69,5,FALSE),0)+IFERROR(VLOOKUP(A21,'2015'!$C$41:$T$61,5,FALSE),0)+IFERROR(VLOOKUP(A21,'2014'!$C$33:$T$45,5,FALSE),0)+IFERROR(VLOOKUP(A21,'2013'!$C$38:$T$54,5,FALSE),0)+IFERROR(VLOOKUP(A21,'2012'!$C$37:$T$52,5,FALSE),0)+IFERROR(VLOOKUP(A21,'2011'!$C$33:$T$46,5,FALSE),0)+IFERROR(VLOOKUP(A21,'2010'!$C$38:$T$54,5,FALSE),0)+IFERROR(VLOOKUP(A21,'2009'!$C$43:$T$63,5,FALSE),0)</f>
        <v>53</v>
      </c>
      <c r="F21" s="52">
        <f t="shared" si="0"/>
        <v>0.86792452830188682</v>
      </c>
    </row>
    <row r="22" spans="1:6" x14ac:dyDescent="0.25">
      <c r="A22" s="11" t="s">
        <v>256</v>
      </c>
      <c r="B22" s="50">
        <f>+IFERROR(VLOOKUP(A22,'2017'!$C$48:$T$73,2,FALSE),0)+IFERROR(VLOOKUP(A22,'2016'!$C$47:$T$69,2,FALSE),0)+IFERROR(VLOOKUP(A22,'2015'!$C$41:$T$61,2,FALSE),0)+IFERROR(VLOOKUP(A22,'2014'!$C$33:$T$45,2,FALSE),0)+IFERROR(VLOOKUP(A22,'2013'!$C$38:$T$54,2,FALSE),0)+IFERROR(VLOOKUP(A22,'2012'!$C$37:$T$52,2,FALSE),0)+IFERROR(VLOOKUP(A22,'2011'!$C$33:$T$46,2,FALSE),0)+IFERROR(VLOOKUP(A22,'2010'!$C$38:$T$54,2,FALSE),0)+IFERROR(VLOOKUP(A22,'2009'!$C$43:$T$63,2,FALSE),0)</f>
        <v>0</v>
      </c>
      <c r="C22" s="50">
        <f>+IFERROR(VLOOKUP(A22,'2017'!$C$48:$T$73,3,FALSE),0)+IFERROR(VLOOKUP(A22,'2016'!$C$47:$T$69,3,FALSE),0)+IFERROR(VLOOKUP(A22,'2015'!$C$41:$T$61,3,FALSE),0)+IFERROR(VLOOKUP(A22,'2014'!$C$33:$T$45,3,FALSE),0)+IFERROR(VLOOKUP(A22,'2013'!$C$38:$T$54,3,FALSE),0)+IFERROR(VLOOKUP(A22,'2012'!$C$37:$T$52,3,FALSE),0)+IFERROR(VLOOKUP(A22,'2011'!$C$33:$T$46,3,FALSE),0)+IFERROR(VLOOKUP(A22,'2010'!$C$38:$T$54,3,FALSE),0)+IFERROR(VLOOKUP(A22,'2009'!$C$43:$T$63,3,FALSE),0)</f>
        <v>0</v>
      </c>
      <c r="D22" s="50">
        <f>+IFERROR(VLOOKUP(A22,'2017'!$C$48:$T$73,4,FALSE),0)+IFERROR(VLOOKUP(A22,'2016'!$C$47:$T$69,4,FALSE),0)+IFERROR(VLOOKUP(A22,'2015'!$C$41:$T$61,4,FALSE),0)+IFERROR(VLOOKUP(A22,'2014'!$C$33:$T$45,4,FALSE),0)+IFERROR(VLOOKUP(A22,'2013'!$C$38:$T$54,4,FALSE),0)+IFERROR(VLOOKUP(A22,'2012'!$C$37:$T$52,4,FALSE),0)+IFERROR(VLOOKUP(A22,'2011'!$C$33:$T$46,4,FALSE),0)+IFERROR(VLOOKUP(A22,'2010'!$C$38:$T$54,4,FALSE),0)+IFERROR(VLOOKUP(A22,'2009'!$C$43:$T$63,4,FALSE),0)</f>
        <v>0</v>
      </c>
      <c r="E22" s="50">
        <f>+IFERROR(VLOOKUP(A22,'2017'!$C$48:$T$73,5,FALSE),0)+IFERROR(VLOOKUP(A22,'2016'!$C$47:$T$69,5,FALSE),0)+IFERROR(VLOOKUP(A22,'2015'!$C$41:$T$61,5,FALSE),0)+IFERROR(VLOOKUP(A22,'2014'!$C$33:$T$45,5,FALSE),0)+IFERROR(VLOOKUP(A22,'2013'!$C$38:$T$54,5,FALSE),0)+IFERROR(VLOOKUP(A22,'2012'!$C$37:$T$52,5,FALSE),0)+IFERROR(VLOOKUP(A22,'2011'!$C$33:$T$46,5,FALSE),0)+IFERROR(VLOOKUP(A22,'2010'!$C$38:$T$54,5,FALSE),0)+IFERROR(VLOOKUP(A22,'2009'!$C$43:$T$63,5,FALSE),0)</f>
        <v>0</v>
      </c>
      <c r="F22" s="41" t="str">
        <f t="shared" si="0"/>
        <v>N/A</v>
      </c>
    </row>
    <row r="23" spans="1:6" x14ac:dyDescent="0.25">
      <c r="A23" s="11" t="s">
        <v>227</v>
      </c>
      <c r="B23" s="50">
        <f>+IFERROR(VLOOKUP(A23,'2017'!$C$48:$T$73,2,FALSE),0)+IFERROR(VLOOKUP(A23,'2016'!$C$47:$T$69,2,FALSE),0)+IFERROR(VLOOKUP(A23,'2015'!$C$41:$T$61,2,FALSE),0)+IFERROR(VLOOKUP(A23,'2014'!$C$33:$T$45,2,FALSE),0)+IFERROR(VLOOKUP(A23,'2013'!$C$38:$T$54,2,FALSE),0)+IFERROR(VLOOKUP(A23,'2012'!$C$37:$T$52,2,FALSE),0)+IFERROR(VLOOKUP(A23,'2011'!$C$33:$T$46,2,FALSE),0)+IFERROR(VLOOKUP(A23,'2010'!$C$38:$T$54,2,FALSE),0)+IFERROR(VLOOKUP(A23,'2009'!$C$43:$T$63,2,FALSE),0)</f>
        <v>48</v>
      </c>
      <c r="C23" s="50">
        <f>+IFERROR(VLOOKUP(A23,'2017'!$C$48:$T$73,3,FALSE),0)+IFERROR(VLOOKUP(A23,'2016'!$C$47:$T$69,3,FALSE),0)+IFERROR(VLOOKUP(A23,'2015'!$C$41:$T$61,3,FALSE),0)+IFERROR(VLOOKUP(A23,'2014'!$C$33:$T$45,3,FALSE),0)+IFERROR(VLOOKUP(A23,'2013'!$C$38:$T$54,3,FALSE),0)+IFERROR(VLOOKUP(A23,'2012'!$C$37:$T$52,3,FALSE),0)+IFERROR(VLOOKUP(A23,'2011'!$C$33:$T$46,3,FALSE),0)+IFERROR(VLOOKUP(A23,'2010'!$C$38:$T$54,3,FALSE),0)+IFERROR(VLOOKUP(A23,'2009'!$C$43:$T$63,3,FALSE),0)</f>
        <v>18</v>
      </c>
      <c r="D23" s="50">
        <f>+IFERROR(VLOOKUP(A23,'2017'!$C$48:$T$73,4,FALSE),0)+IFERROR(VLOOKUP(A23,'2016'!$C$47:$T$69,4,FALSE),0)+IFERROR(VLOOKUP(A23,'2015'!$C$41:$T$61,4,FALSE),0)+IFERROR(VLOOKUP(A23,'2014'!$C$33:$T$45,4,FALSE),0)+IFERROR(VLOOKUP(A23,'2013'!$C$38:$T$54,4,FALSE),0)+IFERROR(VLOOKUP(A23,'2012'!$C$37:$T$52,4,FALSE),0)+IFERROR(VLOOKUP(A23,'2011'!$C$33:$T$46,4,FALSE),0)+IFERROR(VLOOKUP(A23,'2010'!$C$38:$T$54,4,FALSE),0)+IFERROR(VLOOKUP(A23,'2009'!$C$43:$T$63,4,FALSE),0)</f>
        <v>6</v>
      </c>
      <c r="E23" s="50">
        <f>+IFERROR(VLOOKUP(A23,'2017'!$C$48:$T$73,5,FALSE),0)+IFERROR(VLOOKUP(A23,'2016'!$C$47:$T$69,5,FALSE),0)+IFERROR(VLOOKUP(A23,'2015'!$C$41:$T$61,5,FALSE),0)+IFERROR(VLOOKUP(A23,'2014'!$C$33:$T$45,5,FALSE),0)+IFERROR(VLOOKUP(A23,'2013'!$C$38:$T$54,5,FALSE),0)+IFERROR(VLOOKUP(A23,'2012'!$C$37:$T$52,5,FALSE),0)+IFERROR(VLOOKUP(A23,'2011'!$C$33:$T$46,5,FALSE),0)+IFERROR(VLOOKUP(A23,'2010'!$C$38:$T$54,5,FALSE),0)+IFERROR(VLOOKUP(A23,'2009'!$C$43:$T$63,5,FALSE),0)</f>
        <v>72</v>
      </c>
      <c r="F23" s="52">
        <f t="shared" si="0"/>
        <v>0.91666666666666663</v>
      </c>
    </row>
    <row r="24" spans="1:6" x14ac:dyDescent="0.25">
      <c r="A24" s="11" t="s">
        <v>245</v>
      </c>
      <c r="B24" s="50">
        <f>+IFERROR(VLOOKUP(A24,'2017'!$C$48:$T$73,2,FALSE),0)+IFERROR(VLOOKUP(A24,'2016'!$C$47:$T$69,2,FALSE),0)+IFERROR(VLOOKUP(A24,'2015'!$C$41:$T$61,2,FALSE),0)+IFERROR(VLOOKUP(A24,'2014'!$C$33:$T$45,2,FALSE),0)+IFERROR(VLOOKUP(A24,'2013'!$C$38:$T$54,2,FALSE),0)+IFERROR(VLOOKUP(A24,'2012'!$C$37:$T$52,2,FALSE),0)+IFERROR(VLOOKUP(A24,'2011'!$C$33:$T$46,2,FALSE),0)+IFERROR(VLOOKUP(A24,'2010'!$C$38:$T$54,2,FALSE),0)+IFERROR(VLOOKUP(A24,'2009'!$C$43:$T$63,2,FALSE),0)</f>
        <v>38</v>
      </c>
      <c r="C24" s="50">
        <f>+IFERROR(VLOOKUP(A24,'2017'!$C$48:$T$73,3,FALSE),0)+IFERROR(VLOOKUP(A24,'2016'!$C$47:$T$69,3,FALSE),0)+IFERROR(VLOOKUP(A24,'2015'!$C$41:$T$61,3,FALSE),0)+IFERROR(VLOOKUP(A24,'2014'!$C$33:$T$45,3,FALSE),0)+IFERROR(VLOOKUP(A24,'2013'!$C$38:$T$54,3,FALSE),0)+IFERROR(VLOOKUP(A24,'2012'!$C$37:$T$52,3,FALSE),0)+IFERROR(VLOOKUP(A24,'2011'!$C$33:$T$46,3,FALSE),0)+IFERROR(VLOOKUP(A24,'2010'!$C$38:$T$54,3,FALSE),0)+IFERROR(VLOOKUP(A24,'2009'!$C$43:$T$63,3,FALSE),0)</f>
        <v>179</v>
      </c>
      <c r="D24" s="50">
        <f>+IFERROR(VLOOKUP(A24,'2017'!$C$48:$T$73,4,FALSE),0)+IFERROR(VLOOKUP(A24,'2016'!$C$47:$T$69,4,FALSE),0)+IFERROR(VLOOKUP(A24,'2015'!$C$41:$T$61,4,FALSE),0)+IFERROR(VLOOKUP(A24,'2014'!$C$33:$T$45,4,FALSE),0)+IFERROR(VLOOKUP(A24,'2013'!$C$38:$T$54,4,FALSE),0)+IFERROR(VLOOKUP(A24,'2012'!$C$37:$T$52,4,FALSE),0)+IFERROR(VLOOKUP(A24,'2011'!$C$33:$T$46,4,FALSE),0)+IFERROR(VLOOKUP(A24,'2010'!$C$38:$T$54,4,FALSE),0)+IFERROR(VLOOKUP(A24,'2009'!$C$43:$T$63,4,FALSE),0)</f>
        <v>14</v>
      </c>
      <c r="E24" s="50">
        <f>+IFERROR(VLOOKUP(A24,'2017'!$C$48:$T$73,5,FALSE),0)+IFERROR(VLOOKUP(A24,'2016'!$C$47:$T$69,5,FALSE),0)+IFERROR(VLOOKUP(A24,'2015'!$C$41:$T$61,5,FALSE),0)+IFERROR(VLOOKUP(A24,'2014'!$C$33:$T$45,5,FALSE),0)+IFERROR(VLOOKUP(A24,'2013'!$C$38:$T$54,5,FALSE),0)+IFERROR(VLOOKUP(A24,'2012'!$C$37:$T$52,5,FALSE),0)+IFERROR(VLOOKUP(A24,'2011'!$C$33:$T$46,5,FALSE),0)+IFERROR(VLOOKUP(A24,'2010'!$C$38:$T$54,5,FALSE),0)+IFERROR(VLOOKUP(A24,'2009'!$C$43:$T$63,5,FALSE),0)</f>
        <v>231</v>
      </c>
      <c r="F24" s="52">
        <f t="shared" si="0"/>
        <v>0.93939393939393945</v>
      </c>
    </row>
    <row r="25" spans="1:6" x14ac:dyDescent="0.25">
      <c r="A25" s="11" t="s">
        <v>304</v>
      </c>
      <c r="B25" s="50">
        <f>+IFERROR(VLOOKUP(A25,'2017'!$C$48:$T$73,2,FALSE),0)+IFERROR(VLOOKUP(A25,'2016'!$C$47:$T$69,2,FALSE),0)+IFERROR(VLOOKUP(A25,'2015'!$C$41:$T$61,2,FALSE),0)+IFERROR(VLOOKUP(A25,'2014'!$C$33:$T$45,2,FALSE),0)+IFERROR(VLOOKUP(A25,'2013'!$C$38:$T$54,2,FALSE),0)+IFERROR(VLOOKUP(A25,'2012'!$C$37:$T$52,2,FALSE),0)+IFERROR(VLOOKUP(A25,'2011'!$C$33:$T$46,2,FALSE),0)+IFERROR(VLOOKUP(A25,'2010'!$C$38:$T$54,2,FALSE),0)+IFERROR(VLOOKUP(A25,'2009'!$C$43:$T$63,2,FALSE),0)</f>
        <v>3</v>
      </c>
      <c r="C25" s="50">
        <f>+IFERROR(VLOOKUP(A25,'2017'!$C$48:$T$73,3,FALSE),0)+IFERROR(VLOOKUP(A25,'2016'!$C$47:$T$69,3,FALSE),0)+IFERROR(VLOOKUP(A25,'2015'!$C$41:$T$61,3,FALSE),0)+IFERROR(VLOOKUP(A25,'2014'!$C$33:$T$45,3,FALSE),0)+IFERROR(VLOOKUP(A25,'2013'!$C$38:$T$54,3,FALSE),0)+IFERROR(VLOOKUP(A25,'2012'!$C$37:$T$52,3,FALSE),0)+IFERROR(VLOOKUP(A25,'2011'!$C$33:$T$46,3,FALSE),0)+IFERROR(VLOOKUP(A25,'2010'!$C$38:$T$54,3,FALSE),0)+IFERROR(VLOOKUP(A25,'2009'!$C$43:$T$63,3,FALSE),0)</f>
        <v>58</v>
      </c>
      <c r="D25" s="50">
        <f>+IFERROR(VLOOKUP(A25,'2017'!$C$48:$T$73,4,FALSE),0)+IFERROR(VLOOKUP(A25,'2016'!$C$47:$T$69,4,FALSE),0)+IFERROR(VLOOKUP(A25,'2015'!$C$41:$T$61,4,FALSE),0)+IFERROR(VLOOKUP(A25,'2014'!$C$33:$T$45,4,FALSE),0)+IFERROR(VLOOKUP(A25,'2013'!$C$38:$T$54,4,FALSE),0)+IFERROR(VLOOKUP(A25,'2012'!$C$37:$T$52,4,FALSE),0)+IFERROR(VLOOKUP(A25,'2011'!$C$33:$T$46,4,FALSE),0)+IFERROR(VLOOKUP(A25,'2010'!$C$38:$T$54,4,FALSE),0)+IFERROR(VLOOKUP(A25,'2009'!$C$43:$T$63,4,FALSE),0)</f>
        <v>0</v>
      </c>
      <c r="E25" s="50">
        <f>+IFERROR(VLOOKUP(A25,'2017'!$C$48:$T$73,5,FALSE),0)+IFERROR(VLOOKUP(A25,'2016'!$C$47:$T$69,5,FALSE),0)+IFERROR(VLOOKUP(A25,'2015'!$C$41:$T$61,5,FALSE),0)+IFERROR(VLOOKUP(A25,'2014'!$C$33:$T$45,5,FALSE),0)+IFERROR(VLOOKUP(A25,'2013'!$C$38:$T$54,5,FALSE),0)+IFERROR(VLOOKUP(A25,'2012'!$C$37:$T$52,5,FALSE),0)+IFERROR(VLOOKUP(A25,'2011'!$C$33:$T$46,5,FALSE),0)+IFERROR(VLOOKUP(A25,'2010'!$C$38:$T$54,5,FALSE),0)+IFERROR(VLOOKUP(A25,'2009'!$C$43:$T$63,5,FALSE),0)</f>
        <v>61</v>
      </c>
      <c r="F25" s="52">
        <f t="shared" si="0"/>
        <v>1</v>
      </c>
    </row>
    <row r="26" spans="1:6" x14ac:dyDescent="0.25">
      <c r="A26" s="11" t="s">
        <v>280</v>
      </c>
      <c r="B26" s="50">
        <f>+IFERROR(VLOOKUP(A26,'2017'!$C$48:$T$73,2,FALSE),0)+IFERROR(VLOOKUP(A26,'2016'!$C$47:$T$69,2,FALSE),0)+IFERROR(VLOOKUP(A26,'2015'!$C$41:$T$61,2,FALSE),0)+IFERROR(VLOOKUP(A26,'2014'!$C$33:$T$45,2,FALSE),0)+IFERROR(VLOOKUP(A26,'2013'!$C$38:$T$54,2,FALSE),0)+IFERROR(VLOOKUP(A26,'2012'!$C$37:$T$52,2,FALSE),0)+IFERROR(VLOOKUP(A26,'2011'!$C$33:$T$46,2,FALSE),0)+IFERROR(VLOOKUP(A26,'2010'!$C$38:$T$54,2,FALSE),0)+IFERROR(VLOOKUP(A26,'2009'!$C$43:$T$63,2,FALSE),0)</f>
        <v>3</v>
      </c>
      <c r="C26" s="50">
        <f>+IFERROR(VLOOKUP(A26,'2017'!$C$48:$T$73,3,FALSE),0)+IFERROR(VLOOKUP(A26,'2016'!$C$47:$T$69,3,FALSE),0)+IFERROR(VLOOKUP(A26,'2015'!$C$41:$T$61,3,FALSE),0)+IFERROR(VLOOKUP(A26,'2014'!$C$33:$T$45,3,FALSE),0)+IFERROR(VLOOKUP(A26,'2013'!$C$38:$T$54,3,FALSE),0)+IFERROR(VLOOKUP(A26,'2012'!$C$37:$T$52,3,FALSE),0)+IFERROR(VLOOKUP(A26,'2011'!$C$33:$T$46,3,FALSE),0)+IFERROR(VLOOKUP(A26,'2010'!$C$38:$T$54,3,FALSE),0)+IFERROR(VLOOKUP(A26,'2009'!$C$43:$T$63,3,FALSE),0)</f>
        <v>123</v>
      </c>
      <c r="D26" s="50">
        <f>+IFERROR(VLOOKUP(A26,'2017'!$C$48:$T$73,4,FALSE),0)+IFERROR(VLOOKUP(A26,'2016'!$C$47:$T$69,4,FALSE),0)+IFERROR(VLOOKUP(A26,'2015'!$C$41:$T$61,4,FALSE),0)+IFERROR(VLOOKUP(A26,'2014'!$C$33:$T$45,4,FALSE),0)+IFERROR(VLOOKUP(A26,'2013'!$C$38:$T$54,4,FALSE),0)+IFERROR(VLOOKUP(A26,'2012'!$C$37:$T$52,4,FALSE),0)+IFERROR(VLOOKUP(A26,'2011'!$C$33:$T$46,4,FALSE),0)+IFERROR(VLOOKUP(A26,'2010'!$C$38:$T$54,4,FALSE),0)+IFERROR(VLOOKUP(A26,'2009'!$C$43:$T$63,4,FALSE),0)</f>
        <v>4</v>
      </c>
      <c r="E26" s="50">
        <f>+IFERROR(VLOOKUP(A26,'2017'!$C$48:$T$73,5,FALSE),0)+IFERROR(VLOOKUP(A26,'2016'!$C$47:$T$69,5,FALSE),0)+IFERROR(VLOOKUP(A26,'2015'!$C$41:$T$61,5,FALSE),0)+IFERROR(VLOOKUP(A26,'2014'!$C$33:$T$45,5,FALSE),0)+IFERROR(VLOOKUP(A26,'2013'!$C$38:$T$54,5,FALSE),0)+IFERROR(VLOOKUP(A26,'2012'!$C$37:$T$52,5,FALSE),0)+IFERROR(VLOOKUP(A26,'2011'!$C$33:$T$46,5,FALSE),0)+IFERROR(VLOOKUP(A26,'2010'!$C$38:$T$54,5,FALSE),0)+IFERROR(VLOOKUP(A26,'2009'!$C$43:$T$63,5,FALSE),0)</f>
        <v>130</v>
      </c>
      <c r="F26" s="52">
        <f t="shared" si="0"/>
        <v>0.96923076923076923</v>
      </c>
    </row>
    <row r="27" spans="1:6" x14ac:dyDescent="0.25">
      <c r="A27" s="11" t="s">
        <v>240</v>
      </c>
      <c r="B27" s="50">
        <f>+IFERROR(VLOOKUP(A27,'2017'!$C$48:$T$73,2,FALSE),0)+IFERROR(VLOOKUP(A27,'2016'!$C$47:$T$69,2,FALSE),0)+IFERROR(VLOOKUP(A27,'2015'!$C$41:$T$61,2,FALSE),0)+IFERROR(VLOOKUP(A27,'2014'!$C$33:$T$45,2,FALSE),0)+IFERROR(VLOOKUP(A27,'2013'!$C$38:$T$54,2,FALSE),0)+IFERROR(VLOOKUP(A27,'2012'!$C$37:$T$52,2,FALSE),0)+IFERROR(VLOOKUP(A27,'2011'!$C$33:$T$46,2,FALSE),0)+IFERROR(VLOOKUP(A27,'2010'!$C$38:$T$54,2,FALSE),0)+IFERROR(VLOOKUP(A27,'2009'!$C$43:$T$63,2,FALSE),0)</f>
        <v>6</v>
      </c>
      <c r="C27" s="50">
        <f>+IFERROR(VLOOKUP(A27,'2017'!$C$48:$T$73,3,FALSE),0)+IFERROR(VLOOKUP(A27,'2016'!$C$47:$T$69,3,FALSE),0)+IFERROR(VLOOKUP(A27,'2015'!$C$41:$T$61,3,FALSE),0)+IFERROR(VLOOKUP(A27,'2014'!$C$33:$T$45,3,FALSE),0)+IFERROR(VLOOKUP(A27,'2013'!$C$38:$T$54,3,FALSE),0)+IFERROR(VLOOKUP(A27,'2012'!$C$37:$T$52,3,FALSE),0)+IFERROR(VLOOKUP(A27,'2011'!$C$33:$T$46,3,FALSE),0)+IFERROR(VLOOKUP(A27,'2010'!$C$38:$T$54,3,FALSE),0)+IFERROR(VLOOKUP(A27,'2009'!$C$43:$T$63,3,FALSE),0)</f>
        <v>3</v>
      </c>
      <c r="D27" s="50">
        <f>+IFERROR(VLOOKUP(A27,'2017'!$C$48:$T$73,4,FALSE),0)+IFERROR(VLOOKUP(A27,'2016'!$C$47:$T$69,4,FALSE),0)+IFERROR(VLOOKUP(A27,'2015'!$C$41:$T$61,4,FALSE),0)+IFERROR(VLOOKUP(A27,'2014'!$C$33:$T$45,4,FALSE),0)+IFERROR(VLOOKUP(A27,'2013'!$C$38:$T$54,4,FALSE),0)+IFERROR(VLOOKUP(A27,'2012'!$C$37:$T$52,4,FALSE),0)+IFERROR(VLOOKUP(A27,'2011'!$C$33:$T$46,4,FALSE),0)+IFERROR(VLOOKUP(A27,'2010'!$C$38:$T$54,4,FALSE),0)+IFERROR(VLOOKUP(A27,'2009'!$C$43:$T$63,4,FALSE),0)</f>
        <v>0</v>
      </c>
      <c r="E27" s="50">
        <f>+IFERROR(VLOOKUP(A27,'2017'!$C$48:$T$73,5,FALSE),0)+IFERROR(VLOOKUP(A27,'2016'!$C$47:$T$69,5,FALSE),0)+IFERROR(VLOOKUP(A27,'2015'!$C$41:$T$61,5,FALSE),0)+IFERROR(VLOOKUP(A27,'2014'!$C$33:$T$45,5,FALSE),0)+IFERROR(VLOOKUP(A27,'2013'!$C$38:$T$54,5,FALSE),0)+IFERROR(VLOOKUP(A27,'2012'!$C$37:$T$52,5,FALSE),0)+IFERROR(VLOOKUP(A27,'2011'!$C$33:$T$46,5,FALSE),0)+IFERROR(VLOOKUP(A27,'2010'!$C$38:$T$54,5,FALSE),0)+IFERROR(VLOOKUP(A27,'2009'!$C$43:$T$63,5,FALSE),0)</f>
        <v>9</v>
      </c>
      <c r="F27" s="52">
        <f t="shared" si="0"/>
        <v>1</v>
      </c>
    </row>
    <row r="28" spans="1:6" x14ac:dyDescent="0.25">
      <c r="A28" s="11" t="s">
        <v>266</v>
      </c>
      <c r="B28" s="50">
        <f>+IFERROR(VLOOKUP(A28,'2017'!$C$48:$T$73,2,FALSE),0)+IFERROR(VLOOKUP(A28,'2016'!$C$47:$T$69,2,FALSE),0)+IFERROR(VLOOKUP(A28,'2015'!$C$41:$T$61,2,FALSE),0)+IFERROR(VLOOKUP(A28,'2014'!$C$33:$T$45,2,FALSE),0)+IFERROR(VLOOKUP(A28,'2013'!$C$38:$T$54,2,FALSE),0)+IFERROR(VLOOKUP(A28,'2012'!$C$37:$T$52,2,FALSE),0)+IFERROR(VLOOKUP(A28,'2011'!$C$33:$T$46,2,FALSE),0)+IFERROR(VLOOKUP(A28,'2010'!$C$38:$T$54,2,FALSE),0)+IFERROR(VLOOKUP(A28,'2009'!$C$43:$T$63,2,FALSE),0)</f>
        <v>9</v>
      </c>
      <c r="C28" s="50">
        <f>+IFERROR(VLOOKUP(A28,'2017'!$C$48:$T$73,3,FALSE),0)+IFERROR(VLOOKUP(A28,'2016'!$C$47:$T$69,3,FALSE),0)+IFERROR(VLOOKUP(A28,'2015'!$C$41:$T$61,3,FALSE),0)+IFERROR(VLOOKUP(A28,'2014'!$C$33:$T$45,3,FALSE),0)+IFERROR(VLOOKUP(A28,'2013'!$C$38:$T$54,3,FALSE),0)+IFERROR(VLOOKUP(A28,'2012'!$C$37:$T$52,3,FALSE),0)+IFERROR(VLOOKUP(A28,'2011'!$C$33:$T$46,3,FALSE),0)+IFERROR(VLOOKUP(A28,'2010'!$C$38:$T$54,3,FALSE),0)+IFERROR(VLOOKUP(A28,'2009'!$C$43:$T$63,3,FALSE),0)</f>
        <v>6</v>
      </c>
      <c r="D28" s="50">
        <f>+IFERROR(VLOOKUP(A28,'2017'!$C$48:$T$73,4,FALSE),0)+IFERROR(VLOOKUP(A28,'2016'!$C$47:$T$69,4,FALSE),0)+IFERROR(VLOOKUP(A28,'2015'!$C$41:$T$61,4,FALSE),0)+IFERROR(VLOOKUP(A28,'2014'!$C$33:$T$45,4,FALSE),0)+IFERROR(VLOOKUP(A28,'2013'!$C$38:$T$54,4,FALSE),0)+IFERROR(VLOOKUP(A28,'2012'!$C$37:$T$52,4,FALSE),0)+IFERROR(VLOOKUP(A28,'2011'!$C$33:$T$46,4,FALSE),0)+IFERROR(VLOOKUP(A28,'2010'!$C$38:$T$54,4,FALSE),0)+IFERROR(VLOOKUP(A28,'2009'!$C$43:$T$63,4,FALSE),0)</f>
        <v>5</v>
      </c>
      <c r="E28" s="50">
        <f>+IFERROR(VLOOKUP(A28,'2017'!$C$48:$T$73,5,FALSE),0)+IFERROR(VLOOKUP(A28,'2016'!$C$47:$T$69,5,FALSE),0)+IFERROR(VLOOKUP(A28,'2015'!$C$41:$T$61,5,FALSE),0)+IFERROR(VLOOKUP(A28,'2014'!$C$33:$T$45,5,FALSE),0)+IFERROR(VLOOKUP(A28,'2013'!$C$38:$T$54,5,FALSE),0)+IFERROR(VLOOKUP(A28,'2012'!$C$37:$T$52,5,FALSE),0)+IFERROR(VLOOKUP(A28,'2011'!$C$33:$T$46,5,FALSE),0)+IFERROR(VLOOKUP(A28,'2010'!$C$38:$T$54,5,FALSE),0)+IFERROR(VLOOKUP(A28,'2009'!$C$43:$T$63,5,FALSE),0)</f>
        <v>20</v>
      </c>
      <c r="F28" s="52">
        <f t="shared" si="0"/>
        <v>0.75</v>
      </c>
    </row>
    <row r="29" spans="1:6" x14ac:dyDescent="0.25">
      <c r="A29" s="11" t="s">
        <v>263</v>
      </c>
      <c r="B29" s="50">
        <f>+IFERROR(VLOOKUP(A29,'2017'!$C$48:$T$73,2,FALSE),0)+IFERROR(VLOOKUP(A29,'2016'!$C$47:$T$69,2,FALSE),0)+IFERROR(VLOOKUP(A29,'2015'!$C$41:$T$61,2,FALSE),0)+IFERROR(VLOOKUP(A29,'2014'!$C$33:$T$45,2,FALSE),0)+IFERROR(VLOOKUP(A29,'2013'!$C$38:$T$54,2,FALSE),0)+IFERROR(VLOOKUP(A29,'2012'!$C$37:$T$52,2,FALSE),0)+IFERROR(VLOOKUP(A29,'2011'!$C$33:$T$46,2,FALSE),0)+IFERROR(VLOOKUP(A29,'2010'!$C$38:$T$54,2,FALSE),0)+IFERROR(VLOOKUP(A29,'2009'!$C$43:$T$63,2,FALSE),0)</f>
        <v>2</v>
      </c>
      <c r="C29" s="50">
        <f>+IFERROR(VLOOKUP(A29,'2017'!$C$48:$T$73,3,FALSE),0)+IFERROR(VLOOKUP(A29,'2016'!$C$47:$T$69,3,FALSE),0)+IFERROR(VLOOKUP(A29,'2015'!$C$41:$T$61,3,FALSE),0)+IFERROR(VLOOKUP(A29,'2014'!$C$33:$T$45,3,FALSE),0)+IFERROR(VLOOKUP(A29,'2013'!$C$38:$T$54,3,FALSE),0)+IFERROR(VLOOKUP(A29,'2012'!$C$37:$T$52,3,FALSE),0)+IFERROR(VLOOKUP(A29,'2011'!$C$33:$T$46,3,FALSE),0)+IFERROR(VLOOKUP(A29,'2010'!$C$38:$T$54,3,FALSE),0)+IFERROR(VLOOKUP(A29,'2009'!$C$43:$T$63,3,FALSE),0)</f>
        <v>3</v>
      </c>
      <c r="D29" s="50">
        <f>+IFERROR(VLOOKUP(A29,'2017'!$C$48:$T$73,4,FALSE),0)+IFERROR(VLOOKUP(A29,'2016'!$C$47:$T$69,4,FALSE),0)+IFERROR(VLOOKUP(A29,'2015'!$C$41:$T$61,4,FALSE),0)+IFERROR(VLOOKUP(A29,'2014'!$C$33:$T$45,4,FALSE),0)+IFERROR(VLOOKUP(A29,'2013'!$C$38:$T$54,4,FALSE),0)+IFERROR(VLOOKUP(A29,'2012'!$C$37:$T$52,4,FALSE),0)+IFERROR(VLOOKUP(A29,'2011'!$C$33:$T$46,4,FALSE),0)+IFERROR(VLOOKUP(A29,'2010'!$C$38:$T$54,4,FALSE),0)+IFERROR(VLOOKUP(A29,'2009'!$C$43:$T$63,4,FALSE),0)</f>
        <v>0</v>
      </c>
      <c r="E29" s="50">
        <f>+IFERROR(VLOOKUP(A29,'2017'!$C$48:$T$73,5,FALSE),0)+IFERROR(VLOOKUP(A29,'2016'!$C$47:$T$69,5,FALSE),0)+IFERROR(VLOOKUP(A29,'2015'!$C$41:$T$61,5,FALSE),0)+IFERROR(VLOOKUP(A29,'2014'!$C$33:$T$45,5,FALSE),0)+IFERROR(VLOOKUP(A29,'2013'!$C$38:$T$54,5,FALSE),0)+IFERROR(VLOOKUP(A29,'2012'!$C$37:$T$52,5,FALSE),0)+IFERROR(VLOOKUP(A29,'2011'!$C$33:$T$46,5,FALSE),0)+IFERROR(VLOOKUP(A29,'2010'!$C$38:$T$54,5,FALSE),0)+IFERROR(VLOOKUP(A29,'2009'!$C$43:$T$63,5,FALSE),0)</f>
        <v>5</v>
      </c>
      <c r="F29" s="52">
        <f t="shared" si="0"/>
        <v>1</v>
      </c>
    </row>
    <row r="30" spans="1:6" x14ac:dyDescent="0.25">
      <c r="A30" s="11" t="s">
        <v>254</v>
      </c>
      <c r="B30" s="50">
        <f>+IFERROR(VLOOKUP(A30,'2017'!$C$48:$T$73,2,FALSE),0)+IFERROR(VLOOKUP(A30,'2016'!$C$47:$T$69,2,FALSE),0)+IFERROR(VLOOKUP(A30,'2015'!$C$41:$T$61,2,FALSE),0)+IFERROR(VLOOKUP(A30,'2014'!$C$33:$T$45,2,FALSE),0)+IFERROR(VLOOKUP(A30,'2013'!$C$38:$T$54,2,FALSE),0)+IFERROR(VLOOKUP(A30,'2012'!$C$37:$T$52,2,FALSE),0)+IFERROR(VLOOKUP(A30,'2011'!$C$33:$T$46,2,FALSE),0)+IFERROR(VLOOKUP(A30,'2010'!$C$38:$T$54,2,FALSE),0)+IFERROR(VLOOKUP(A30,'2009'!$C$43:$T$63,2,FALSE),0)</f>
        <v>75</v>
      </c>
      <c r="C30" s="50">
        <f>+IFERROR(VLOOKUP(A30,'2017'!$C$48:$T$73,3,FALSE),0)+IFERROR(VLOOKUP(A30,'2016'!$C$47:$T$69,3,FALSE),0)+IFERROR(VLOOKUP(A30,'2015'!$C$41:$T$61,3,FALSE),0)+IFERROR(VLOOKUP(A30,'2014'!$C$33:$T$45,3,FALSE),0)+IFERROR(VLOOKUP(A30,'2013'!$C$38:$T$54,3,FALSE),0)+IFERROR(VLOOKUP(A30,'2012'!$C$37:$T$52,3,FALSE),0)+IFERROR(VLOOKUP(A30,'2011'!$C$33:$T$46,3,FALSE),0)+IFERROR(VLOOKUP(A30,'2010'!$C$38:$T$54,3,FALSE),0)+IFERROR(VLOOKUP(A30,'2009'!$C$43:$T$63,3,FALSE),0)</f>
        <v>99</v>
      </c>
      <c r="D30" s="50">
        <f>+IFERROR(VLOOKUP(A30,'2017'!$C$48:$T$73,4,FALSE),0)+IFERROR(VLOOKUP(A30,'2016'!$C$47:$T$69,4,FALSE),0)+IFERROR(VLOOKUP(A30,'2015'!$C$41:$T$61,4,FALSE),0)+IFERROR(VLOOKUP(A30,'2014'!$C$33:$T$45,4,FALSE),0)+IFERROR(VLOOKUP(A30,'2013'!$C$38:$T$54,4,FALSE),0)+IFERROR(VLOOKUP(A30,'2012'!$C$37:$T$52,4,FALSE),0)+IFERROR(VLOOKUP(A30,'2011'!$C$33:$T$46,4,FALSE),0)+IFERROR(VLOOKUP(A30,'2010'!$C$38:$T$54,4,FALSE),0)+IFERROR(VLOOKUP(A30,'2009'!$C$43:$T$63,4,FALSE),0)</f>
        <v>17</v>
      </c>
      <c r="E30" s="50">
        <f>+IFERROR(VLOOKUP(A30,'2017'!$C$48:$T$73,5,FALSE),0)+IFERROR(VLOOKUP(A30,'2016'!$C$47:$T$69,5,FALSE),0)+IFERROR(VLOOKUP(A30,'2015'!$C$41:$T$61,5,FALSE),0)+IFERROR(VLOOKUP(A30,'2014'!$C$33:$T$45,5,FALSE),0)+IFERROR(VLOOKUP(A30,'2013'!$C$38:$T$54,5,FALSE),0)+IFERROR(VLOOKUP(A30,'2012'!$C$37:$T$52,5,FALSE),0)+IFERROR(VLOOKUP(A30,'2011'!$C$33:$T$46,5,FALSE),0)+IFERROR(VLOOKUP(A30,'2010'!$C$38:$T$54,5,FALSE),0)+IFERROR(VLOOKUP(A30,'2009'!$C$43:$T$63,5,FALSE),0)</f>
        <v>191</v>
      </c>
      <c r="F30" s="52">
        <f t="shared" si="0"/>
        <v>0.91099476439790572</v>
      </c>
    </row>
    <row r="31" spans="1:6" x14ac:dyDescent="0.25">
      <c r="A31" s="11" t="s">
        <v>285</v>
      </c>
      <c r="B31" s="50">
        <f>+IFERROR(VLOOKUP(A31,'2017'!$C$48:$T$73,2,FALSE),0)+IFERROR(VLOOKUP(A31,'2016'!$C$47:$T$69,2,FALSE),0)+IFERROR(VLOOKUP(A31,'2015'!$C$41:$T$61,2,FALSE),0)+IFERROR(VLOOKUP(A31,'2014'!$C$33:$T$45,2,FALSE),0)+IFERROR(VLOOKUP(A31,'2013'!$C$38:$T$54,2,FALSE),0)+IFERROR(VLOOKUP(A31,'2012'!$C$37:$T$52,2,FALSE),0)+IFERROR(VLOOKUP(A31,'2011'!$C$33:$T$46,2,FALSE),0)+IFERROR(VLOOKUP(A31,'2010'!$C$38:$T$54,2,FALSE),0)+IFERROR(VLOOKUP(A31,'2009'!$C$43:$T$63,2,FALSE),0)</f>
        <v>27</v>
      </c>
      <c r="C31" s="50">
        <f>+IFERROR(VLOOKUP(A31,'2017'!$C$48:$T$73,3,FALSE),0)+IFERROR(VLOOKUP(A31,'2016'!$C$47:$T$69,3,FALSE),0)+IFERROR(VLOOKUP(A31,'2015'!$C$41:$T$61,3,FALSE),0)+IFERROR(VLOOKUP(A31,'2014'!$C$33:$T$45,3,FALSE),0)+IFERROR(VLOOKUP(A31,'2013'!$C$38:$T$54,3,FALSE),0)+IFERROR(VLOOKUP(A31,'2012'!$C$37:$T$52,3,FALSE),0)+IFERROR(VLOOKUP(A31,'2011'!$C$33:$T$46,3,FALSE),0)+IFERROR(VLOOKUP(A31,'2010'!$C$38:$T$54,3,FALSE),0)+IFERROR(VLOOKUP(A31,'2009'!$C$43:$T$63,3,FALSE),0)</f>
        <v>65</v>
      </c>
      <c r="D31" s="50">
        <f>+IFERROR(VLOOKUP(A31,'2017'!$C$48:$T$73,4,FALSE),0)+IFERROR(VLOOKUP(A31,'2016'!$C$47:$T$69,4,FALSE),0)+IFERROR(VLOOKUP(A31,'2015'!$C$41:$T$61,4,FALSE),0)+IFERROR(VLOOKUP(A31,'2014'!$C$33:$T$45,4,FALSE),0)+IFERROR(VLOOKUP(A31,'2013'!$C$38:$T$54,4,FALSE),0)+IFERROR(VLOOKUP(A31,'2012'!$C$37:$T$52,4,FALSE),0)+IFERROR(VLOOKUP(A31,'2011'!$C$33:$T$46,4,FALSE),0)+IFERROR(VLOOKUP(A31,'2010'!$C$38:$T$54,4,FALSE),0)+IFERROR(VLOOKUP(A31,'2009'!$C$43:$T$63,4,FALSE),0)</f>
        <v>12</v>
      </c>
      <c r="E31" s="50">
        <f>+IFERROR(VLOOKUP(A31,'2017'!$C$48:$T$73,5,FALSE),0)+IFERROR(VLOOKUP(A31,'2016'!$C$47:$T$69,5,FALSE),0)+IFERROR(VLOOKUP(A31,'2015'!$C$41:$T$61,5,FALSE),0)+IFERROR(VLOOKUP(A31,'2014'!$C$33:$T$45,5,FALSE),0)+IFERROR(VLOOKUP(A31,'2013'!$C$38:$T$54,5,FALSE),0)+IFERROR(VLOOKUP(A31,'2012'!$C$37:$T$52,5,FALSE),0)+IFERROR(VLOOKUP(A31,'2011'!$C$33:$T$46,5,FALSE),0)+IFERROR(VLOOKUP(A31,'2010'!$C$38:$T$54,5,FALSE),0)+IFERROR(VLOOKUP(A31,'2009'!$C$43:$T$63,5,FALSE),0)</f>
        <v>104</v>
      </c>
      <c r="F31" s="52">
        <f t="shared" si="0"/>
        <v>0.88461538461538458</v>
      </c>
    </row>
    <row r="32" spans="1:6" x14ac:dyDescent="0.25">
      <c r="A32" s="11" t="s">
        <v>298</v>
      </c>
      <c r="B32" s="50">
        <f>+IFERROR(VLOOKUP(A32,'2017'!$C$48:$T$73,2,FALSE),0)+IFERROR(VLOOKUP(A32,'2016'!$C$47:$T$69,2,FALSE),0)+IFERROR(VLOOKUP(A32,'2015'!$C$41:$T$61,2,FALSE),0)+IFERROR(VLOOKUP(A32,'2014'!$C$33:$T$45,2,FALSE),0)+IFERROR(VLOOKUP(A32,'2013'!$C$38:$T$54,2,FALSE),0)+IFERROR(VLOOKUP(A32,'2012'!$C$37:$T$52,2,FALSE),0)+IFERROR(VLOOKUP(A32,'2011'!$C$33:$T$46,2,FALSE),0)+IFERROR(VLOOKUP(A32,'2010'!$C$38:$T$54,2,FALSE),0)+IFERROR(VLOOKUP(A32,'2009'!$C$43:$T$63,2,FALSE),0)</f>
        <v>5</v>
      </c>
      <c r="C32" s="50">
        <f>+IFERROR(VLOOKUP(A32,'2017'!$C$48:$T$73,3,FALSE),0)+IFERROR(VLOOKUP(A32,'2016'!$C$47:$T$69,3,FALSE),0)+IFERROR(VLOOKUP(A32,'2015'!$C$41:$T$61,3,FALSE),0)+IFERROR(VLOOKUP(A32,'2014'!$C$33:$T$45,3,FALSE),0)+IFERROR(VLOOKUP(A32,'2013'!$C$38:$T$54,3,FALSE),0)+IFERROR(VLOOKUP(A32,'2012'!$C$37:$T$52,3,FALSE),0)+IFERROR(VLOOKUP(A32,'2011'!$C$33:$T$46,3,FALSE),0)+IFERROR(VLOOKUP(A32,'2010'!$C$38:$T$54,3,FALSE),0)+IFERROR(VLOOKUP(A32,'2009'!$C$43:$T$63,3,FALSE),0)</f>
        <v>4</v>
      </c>
      <c r="D32" s="50">
        <f>+IFERROR(VLOOKUP(A32,'2017'!$C$48:$T$73,4,FALSE),0)+IFERROR(VLOOKUP(A32,'2016'!$C$47:$T$69,4,FALSE),0)+IFERROR(VLOOKUP(A32,'2015'!$C$41:$T$61,4,FALSE),0)+IFERROR(VLOOKUP(A32,'2014'!$C$33:$T$45,4,FALSE),0)+IFERROR(VLOOKUP(A32,'2013'!$C$38:$T$54,4,FALSE),0)+IFERROR(VLOOKUP(A32,'2012'!$C$37:$T$52,4,FALSE),0)+IFERROR(VLOOKUP(A32,'2011'!$C$33:$T$46,4,FALSE),0)+IFERROR(VLOOKUP(A32,'2010'!$C$38:$T$54,4,FALSE),0)+IFERROR(VLOOKUP(A32,'2009'!$C$43:$T$63,4,FALSE),0)</f>
        <v>2</v>
      </c>
      <c r="E32" s="50">
        <f>+IFERROR(VLOOKUP(A32,'2017'!$C$48:$T$73,5,FALSE),0)+IFERROR(VLOOKUP(A32,'2016'!$C$47:$T$69,5,FALSE),0)+IFERROR(VLOOKUP(A32,'2015'!$C$41:$T$61,5,FALSE),0)+IFERROR(VLOOKUP(A32,'2014'!$C$33:$T$45,5,FALSE),0)+IFERROR(VLOOKUP(A32,'2013'!$C$38:$T$54,5,FALSE),0)+IFERROR(VLOOKUP(A32,'2012'!$C$37:$T$52,5,FALSE),0)+IFERROR(VLOOKUP(A32,'2011'!$C$33:$T$46,5,FALSE),0)+IFERROR(VLOOKUP(A32,'2010'!$C$38:$T$54,5,FALSE),0)+IFERROR(VLOOKUP(A32,'2009'!$C$43:$T$63,5,FALSE),0)</f>
        <v>11</v>
      </c>
      <c r="F32" s="52">
        <f t="shared" si="0"/>
        <v>0.81818181818181823</v>
      </c>
    </row>
    <row r="33" spans="1:6" x14ac:dyDescent="0.25">
      <c r="A33" s="11" t="s">
        <v>261</v>
      </c>
      <c r="B33" s="50">
        <f>+IFERROR(VLOOKUP(A33,'2017'!$C$48:$T$73,2,FALSE),0)+IFERROR(VLOOKUP(A33,'2016'!$C$47:$T$69,2,FALSE),0)+IFERROR(VLOOKUP(A33,'2015'!$C$41:$T$61,2,FALSE),0)+IFERROR(VLOOKUP(A33,'2014'!$C$33:$T$45,2,FALSE),0)+IFERROR(VLOOKUP(A33,'2013'!$C$38:$T$54,2,FALSE),0)+IFERROR(VLOOKUP(A33,'2012'!$C$37:$T$52,2,FALSE),0)+IFERROR(VLOOKUP(A33,'2011'!$C$33:$T$46,2,FALSE),0)+IFERROR(VLOOKUP(A33,'2010'!$C$38:$T$54,2,FALSE),0)+IFERROR(VLOOKUP(A33,'2009'!$C$43:$T$63,2,FALSE),0)</f>
        <v>2</v>
      </c>
      <c r="C33" s="50">
        <f>+IFERROR(VLOOKUP(A33,'2017'!$C$48:$T$73,3,FALSE),0)+IFERROR(VLOOKUP(A33,'2016'!$C$47:$T$69,3,FALSE),0)+IFERROR(VLOOKUP(A33,'2015'!$C$41:$T$61,3,FALSE),0)+IFERROR(VLOOKUP(A33,'2014'!$C$33:$T$45,3,FALSE),0)+IFERROR(VLOOKUP(A33,'2013'!$C$38:$T$54,3,FALSE),0)+IFERROR(VLOOKUP(A33,'2012'!$C$37:$T$52,3,FALSE),0)+IFERROR(VLOOKUP(A33,'2011'!$C$33:$T$46,3,FALSE),0)+IFERROR(VLOOKUP(A33,'2010'!$C$38:$T$54,3,FALSE),0)+IFERROR(VLOOKUP(A33,'2009'!$C$43:$T$63,3,FALSE),0)</f>
        <v>95</v>
      </c>
      <c r="D33" s="50">
        <f>+IFERROR(VLOOKUP(A33,'2017'!$C$48:$T$73,4,FALSE),0)+IFERROR(VLOOKUP(A33,'2016'!$C$47:$T$69,4,FALSE),0)+IFERROR(VLOOKUP(A33,'2015'!$C$41:$T$61,4,FALSE),0)+IFERROR(VLOOKUP(A33,'2014'!$C$33:$T$45,4,FALSE),0)+IFERROR(VLOOKUP(A33,'2013'!$C$38:$T$54,4,FALSE),0)+IFERROR(VLOOKUP(A33,'2012'!$C$37:$T$52,4,FALSE),0)+IFERROR(VLOOKUP(A33,'2011'!$C$33:$T$46,4,FALSE),0)+IFERROR(VLOOKUP(A33,'2010'!$C$38:$T$54,4,FALSE),0)+IFERROR(VLOOKUP(A33,'2009'!$C$43:$T$63,4,FALSE),0)</f>
        <v>2</v>
      </c>
      <c r="E33" s="50">
        <f>+IFERROR(VLOOKUP(A33,'2017'!$C$48:$T$73,5,FALSE),0)+IFERROR(VLOOKUP(A33,'2016'!$C$47:$T$69,5,FALSE),0)+IFERROR(VLOOKUP(A33,'2015'!$C$41:$T$61,5,FALSE),0)+IFERROR(VLOOKUP(A33,'2014'!$C$33:$T$45,5,FALSE),0)+IFERROR(VLOOKUP(A33,'2013'!$C$38:$T$54,5,FALSE),0)+IFERROR(VLOOKUP(A33,'2012'!$C$37:$T$52,5,FALSE),0)+IFERROR(VLOOKUP(A33,'2011'!$C$33:$T$46,5,FALSE),0)+IFERROR(VLOOKUP(A33,'2010'!$C$38:$T$54,5,FALSE),0)+IFERROR(VLOOKUP(A33,'2009'!$C$43:$T$63,5,FALSE),0)</f>
        <v>99</v>
      </c>
      <c r="F33" s="52">
        <f t="shared" si="0"/>
        <v>0.97979797979797978</v>
      </c>
    </row>
    <row r="34" spans="1:6" x14ac:dyDescent="0.25">
      <c r="A34" s="11" t="s">
        <v>234</v>
      </c>
      <c r="B34" s="50">
        <f>+IFERROR(VLOOKUP(A34,'2017'!$C$48:$T$73,2,FALSE),0)+IFERROR(VLOOKUP(A34,'2016'!$C$47:$T$69,2,FALSE),0)+IFERROR(VLOOKUP(A34,'2015'!$C$41:$T$61,2,FALSE),0)+IFERROR(VLOOKUP(A34,'2014'!$C$33:$T$45,2,FALSE),0)+IFERROR(VLOOKUP(A34,'2013'!$C$38:$T$54,2,FALSE),0)+IFERROR(VLOOKUP(A34,'2012'!$C$37:$T$52,2,FALSE),0)+IFERROR(VLOOKUP(A34,'2011'!$C$33:$T$46,2,FALSE),0)+IFERROR(VLOOKUP(A34,'2010'!$C$38:$T$54,2,FALSE),0)+IFERROR(VLOOKUP(A34,'2009'!$C$43:$T$63,2,FALSE),0)</f>
        <v>0</v>
      </c>
      <c r="C34" s="50">
        <f>+IFERROR(VLOOKUP(A34,'2017'!$C$48:$T$73,3,FALSE),0)+IFERROR(VLOOKUP(A34,'2016'!$C$47:$T$69,3,FALSE),0)+IFERROR(VLOOKUP(A34,'2015'!$C$41:$T$61,3,FALSE),0)+IFERROR(VLOOKUP(A34,'2014'!$C$33:$T$45,3,FALSE),0)+IFERROR(VLOOKUP(A34,'2013'!$C$38:$T$54,3,FALSE),0)+IFERROR(VLOOKUP(A34,'2012'!$C$37:$T$52,3,FALSE),0)+IFERROR(VLOOKUP(A34,'2011'!$C$33:$T$46,3,FALSE),0)+IFERROR(VLOOKUP(A34,'2010'!$C$38:$T$54,3,FALSE),0)+IFERROR(VLOOKUP(A34,'2009'!$C$43:$T$63,3,FALSE),0)</f>
        <v>0</v>
      </c>
      <c r="D34" s="50">
        <f>+IFERROR(VLOOKUP(A34,'2017'!$C$48:$T$73,4,FALSE),0)+IFERROR(VLOOKUP(A34,'2016'!$C$47:$T$69,4,FALSE),0)+IFERROR(VLOOKUP(A34,'2015'!$C$41:$T$61,4,FALSE),0)+IFERROR(VLOOKUP(A34,'2014'!$C$33:$T$45,4,FALSE),0)+IFERROR(VLOOKUP(A34,'2013'!$C$38:$T$54,4,FALSE),0)+IFERROR(VLOOKUP(A34,'2012'!$C$37:$T$52,4,FALSE),0)+IFERROR(VLOOKUP(A34,'2011'!$C$33:$T$46,4,FALSE),0)+IFERROR(VLOOKUP(A34,'2010'!$C$38:$T$54,4,FALSE),0)+IFERROR(VLOOKUP(A34,'2009'!$C$43:$T$63,4,FALSE),0)</f>
        <v>0</v>
      </c>
      <c r="E34" s="50">
        <f>+IFERROR(VLOOKUP(A34,'2017'!$C$48:$T$73,5,FALSE),0)+IFERROR(VLOOKUP(A34,'2016'!$C$47:$T$69,5,FALSE),0)+IFERROR(VLOOKUP(A34,'2015'!$C$41:$T$61,5,FALSE),0)+IFERROR(VLOOKUP(A34,'2014'!$C$33:$T$45,5,FALSE),0)+IFERROR(VLOOKUP(A34,'2013'!$C$38:$T$54,5,FALSE),0)+IFERROR(VLOOKUP(A34,'2012'!$C$37:$T$52,5,FALSE),0)+IFERROR(VLOOKUP(A34,'2011'!$C$33:$T$46,5,FALSE),0)+IFERROR(VLOOKUP(A34,'2010'!$C$38:$T$54,5,FALSE),0)+IFERROR(VLOOKUP(A34,'2009'!$C$43:$T$63,5,FALSE),0)</f>
        <v>0</v>
      </c>
      <c r="F34" s="41" t="str">
        <f t="shared" si="0"/>
        <v>N/A</v>
      </c>
    </row>
    <row r="35" spans="1:6" x14ac:dyDescent="0.25">
      <c r="A35" s="11" t="s">
        <v>265</v>
      </c>
      <c r="B35" s="50">
        <f>+IFERROR(VLOOKUP(A35,'2017'!$C$48:$T$73,2,FALSE),0)+IFERROR(VLOOKUP(A35,'2016'!$C$47:$T$69,2,FALSE),0)+IFERROR(VLOOKUP(A35,'2015'!$C$41:$T$61,2,FALSE),0)+IFERROR(VLOOKUP(A35,'2014'!$C$33:$T$45,2,FALSE),0)+IFERROR(VLOOKUP(A35,'2013'!$C$38:$T$54,2,FALSE),0)+IFERROR(VLOOKUP(A35,'2012'!$C$37:$T$52,2,FALSE),0)+IFERROR(VLOOKUP(A35,'2011'!$C$33:$T$46,2,FALSE),0)+IFERROR(VLOOKUP(A35,'2010'!$C$38:$T$54,2,FALSE),0)+IFERROR(VLOOKUP(A35,'2009'!$C$43:$T$63,2,FALSE),0)</f>
        <v>10</v>
      </c>
      <c r="C35" s="50">
        <f>+IFERROR(VLOOKUP(A35,'2017'!$C$48:$T$73,3,FALSE),0)+IFERROR(VLOOKUP(A35,'2016'!$C$47:$T$69,3,FALSE),0)+IFERROR(VLOOKUP(A35,'2015'!$C$41:$T$61,3,FALSE),0)+IFERROR(VLOOKUP(A35,'2014'!$C$33:$T$45,3,FALSE),0)+IFERROR(VLOOKUP(A35,'2013'!$C$38:$T$54,3,FALSE),0)+IFERROR(VLOOKUP(A35,'2012'!$C$37:$T$52,3,FALSE),0)+IFERROR(VLOOKUP(A35,'2011'!$C$33:$T$46,3,FALSE),0)+IFERROR(VLOOKUP(A35,'2010'!$C$38:$T$54,3,FALSE),0)+IFERROR(VLOOKUP(A35,'2009'!$C$43:$T$63,3,FALSE),0)</f>
        <v>6</v>
      </c>
      <c r="D35" s="50">
        <f>+IFERROR(VLOOKUP(A35,'2017'!$C$48:$T$73,4,FALSE),0)+IFERROR(VLOOKUP(A35,'2016'!$C$47:$T$69,4,FALSE),0)+IFERROR(VLOOKUP(A35,'2015'!$C$41:$T$61,4,FALSE),0)+IFERROR(VLOOKUP(A35,'2014'!$C$33:$T$45,4,FALSE),0)+IFERROR(VLOOKUP(A35,'2013'!$C$38:$T$54,4,FALSE),0)+IFERROR(VLOOKUP(A35,'2012'!$C$37:$T$52,4,FALSE),0)+IFERROR(VLOOKUP(A35,'2011'!$C$33:$T$46,4,FALSE),0)+IFERROR(VLOOKUP(A35,'2010'!$C$38:$T$54,4,FALSE),0)+IFERROR(VLOOKUP(A35,'2009'!$C$43:$T$63,4,FALSE),0)</f>
        <v>1</v>
      </c>
      <c r="E35" s="50">
        <f>+IFERROR(VLOOKUP(A35,'2017'!$C$48:$T$73,5,FALSE),0)+IFERROR(VLOOKUP(A35,'2016'!$C$47:$T$69,5,FALSE),0)+IFERROR(VLOOKUP(A35,'2015'!$C$41:$T$61,5,FALSE),0)+IFERROR(VLOOKUP(A35,'2014'!$C$33:$T$45,5,FALSE),0)+IFERROR(VLOOKUP(A35,'2013'!$C$38:$T$54,5,FALSE),0)+IFERROR(VLOOKUP(A35,'2012'!$C$37:$T$52,5,FALSE),0)+IFERROR(VLOOKUP(A35,'2011'!$C$33:$T$46,5,FALSE),0)+IFERROR(VLOOKUP(A35,'2010'!$C$38:$T$54,5,FALSE),0)+IFERROR(VLOOKUP(A35,'2009'!$C$43:$T$63,5,FALSE),0)</f>
        <v>17</v>
      </c>
      <c r="F35" s="52">
        <f t="shared" si="0"/>
        <v>0.94117647058823528</v>
      </c>
    </row>
    <row r="36" spans="1:6" x14ac:dyDescent="0.25">
      <c r="A36" s="11" t="s">
        <v>267</v>
      </c>
      <c r="B36" s="50">
        <f>+IFERROR(VLOOKUP(A36,'2017'!$C$48:$T$73,2,FALSE),0)+IFERROR(VLOOKUP(A36,'2016'!$C$47:$T$69,2,FALSE),0)+IFERROR(VLOOKUP(A36,'2015'!$C$41:$T$61,2,FALSE),0)+IFERROR(VLOOKUP(A36,'2014'!$C$33:$T$45,2,FALSE),0)+IFERROR(VLOOKUP(A36,'2013'!$C$38:$T$54,2,FALSE),0)+IFERROR(VLOOKUP(A36,'2012'!$C$37:$T$52,2,FALSE),0)+IFERROR(VLOOKUP(A36,'2011'!$C$33:$T$46,2,FALSE),0)+IFERROR(VLOOKUP(A36,'2010'!$C$38:$T$54,2,FALSE),0)+IFERROR(VLOOKUP(A36,'2009'!$C$43:$T$63,2,FALSE),0)</f>
        <v>87</v>
      </c>
      <c r="C36" s="50">
        <f>+IFERROR(VLOOKUP(A36,'2017'!$C$48:$T$73,3,FALSE),0)+IFERROR(VLOOKUP(A36,'2016'!$C$47:$T$69,3,FALSE),0)+IFERROR(VLOOKUP(A36,'2015'!$C$41:$T$61,3,FALSE),0)+IFERROR(VLOOKUP(A36,'2014'!$C$33:$T$45,3,FALSE),0)+IFERROR(VLOOKUP(A36,'2013'!$C$38:$T$54,3,FALSE),0)+IFERROR(VLOOKUP(A36,'2012'!$C$37:$T$52,3,FALSE),0)+IFERROR(VLOOKUP(A36,'2011'!$C$33:$T$46,3,FALSE),0)+IFERROR(VLOOKUP(A36,'2010'!$C$38:$T$54,3,FALSE),0)+IFERROR(VLOOKUP(A36,'2009'!$C$43:$T$63,3,FALSE),0)</f>
        <v>63</v>
      </c>
      <c r="D36" s="50">
        <f>+IFERROR(VLOOKUP(A36,'2017'!$C$48:$T$73,4,FALSE),0)+IFERROR(VLOOKUP(A36,'2016'!$C$47:$T$69,4,FALSE),0)+IFERROR(VLOOKUP(A36,'2015'!$C$41:$T$61,4,FALSE),0)+IFERROR(VLOOKUP(A36,'2014'!$C$33:$T$45,4,FALSE),0)+IFERROR(VLOOKUP(A36,'2013'!$C$38:$T$54,4,FALSE),0)+IFERROR(VLOOKUP(A36,'2012'!$C$37:$T$52,4,FALSE),0)+IFERROR(VLOOKUP(A36,'2011'!$C$33:$T$46,4,FALSE),0)+IFERROR(VLOOKUP(A36,'2010'!$C$38:$T$54,4,FALSE),0)+IFERROR(VLOOKUP(A36,'2009'!$C$43:$T$63,4,FALSE),0)</f>
        <v>28</v>
      </c>
      <c r="E36" s="50">
        <f>+IFERROR(VLOOKUP(A36,'2017'!$C$48:$T$73,5,FALSE),0)+IFERROR(VLOOKUP(A36,'2016'!$C$47:$T$69,5,FALSE),0)+IFERROR(VLOOKUP(A36,'2015'!$C$41:$T$61,5,FALSE),0)+IFERROR(VLOOKUP(A36,'2014'!$C$33:$T$45,5,FALSE),0)+IFERROR(VLOOKUP(A36,'2013'!$C$38:$T$54,5,FALSE),0)+IFERROR(VLOOKUP(A36,'2012'!$C$37:$T$52,5,FALSE),0)+IFERROR(VLOOKUP(A36,'2011'!$C$33:$T$46,5,FALSE),0)+IFERROR(VLOOKUP(A36,'2010'!$C$38:$T$54,5,FALSE),0)+IFERROR(VLOOKUP(A36,'2009'!$C$43:$T$63,5,FALSE),0)</f>
        <v>178</v>
      </c>
      <c r="F36" s="52">
        <f t="shared" si="0"/>
        <v>0.84269662921348309</v>
      </c>
    </row>
    <row r="37" spans="1:6" x14ac:dyDescent="0.25">
      <c r="A37" s="11" t="s">
        <v>244</v>
      </c>
      <c r="B37" s="50">
        <f>+IFERROR(VLOOKUP(A37,'2017'!$C$48:$T$73,2,FALSE),0)+IFERROR(VLOOKUP(A37,'2016'!$C$47:$T$69,2,FALSE),0)+IFERROR(VLOOKUP(A37,'2015'!$C$41:$T$61,2,FALSE),0)+IFERROR(VLOOKUP(A37,'2014'!$C$33:$T$45,2,FALSE),0)+IFERROR(VLOOKUP(A37,'2013'!$C$38:$T$54,2,FALSE),0)+IFERROR(VLOOKUP(A37,'2012'!$C$37:$T$52,2,FALSE),0)+IFERROR(VLOOKUP(A37,'2011'!$C$33:$T$46,2,FALSE),0)+IFERROR(VLOOKUP(A37,'2010'!$C$38:$T$54,2,FALSE),0)+IFERROR(VLOOKUP(A37,'2009'!$C$43:$T$63,2,FALSE),0)</f>
        <v>57</v>
      </c>
      <c r="C37" s="50">
        <f>+IFERROR(VLOOKUP(A37,'2017'!$C$48:$T$73,3,FALSE),0)+IFERROR(VLOOKUP(A37,'2016'!$C$47:$T$69,3,FALSE),0)+IFERROR(VLOOKUP(A37,'2015'!$C$41:$T$61,3,FALSE),0)+IFERROR(VLOOKUP(A37,'2014'!$C$33:$T$45,3,FALSE),0)+IFERROR(VLOOKUP(A37,'2013'!$C$38:$T$54,3,FALSE),0)+IFERROR(VLOOKUP(A37,'2012'!$C$37:$T$52,3,FALSE),0)+IFERROR(VLOOKUP(A37,'2011'!$C$33:$T$46,3,FALSE),0)+IFERROR(VLOOKUP(A37,'2010'!$C$38:$T$54,3,FALSE),0)+IFERROR(VLOOKUP(A37,'2009'!$C$43:$T$63,3,FALSE),0)</f>
        <v>94</v>
      </c>
      <c r="D37" s="50">
        <f>+IFERROR(VLOOKUP(A37,'2017'!$C$48:$T$73,4,FALSE),0)+IFERROR(VLOOKUP(A37,'2016'!$C$47:$T$69,4,FALSE),0)+IFERROR(VLOOKUP(A37,'2015'!$C$41:$T$61,4,FALSE),0)+IFERROR(VLOOKUP(A37,'2014'!$C$33:$T$45,4,FALSE),0)+IFERROR(VLOOKUP(A37,'2013'!$C$38:$T$54,4,FALSE),0)+IFERROR(VLOOKUP(A37,'2012'!$C$37:$T$52,4,FALSE),0)+IFERROR(VLOOKUP(A37,'2011'!$C$33:$T$46,4,FALSE),0)+IFERROR(VLOOKUP(A37,'2010'!$C$38:$T$54,4,FALSE),0)+IFERROR(VLOOKUP(A37,'2009'!$C$43:$T$63,4,FALSE),0)</f>
        <v>13</v>
      </c>
      <c r="E37" s="50">
        <f>+IFERROR(VLOOKUP(A37,'2017'!$C$48:$T$73,5,FALSE),0)+IFERROR(VLOOKUP(A37,'2016'!$C$47:$T$69,5,FALSE),0)+IFERROR(VLOOKUP(A37,'2015'!$C$41:$T$61,5,FALSE),0)+IFERROR(VLOOKUP(A37,'2014'!$C$33:$T$45,5,FALSE),0)+IFERROR(VLOOKUP(A37,'2013'!$C$38:$T$54,5,FALSE),0)+IFERROR(VLOOKUP(A37,'2012'!$C$37:$T$52,5,FALSE),0)+IFERROR(VLOOKUP(A37,'2011'!$C$33:$T$46,5,FALSE),0)+IFERROR(VLOOKUP(A37,'2010'!$C$38:$T$54,5,FALSE),0)+IFERROR(VLOOKUP(A37,'2009'!$C$43:$T$63,5,FALSE),0)</f>
        <v>164</v>
      </c>
      <c r="F37" s="52">
        <f t="shared" si="0"/>
        <v>0.92073170731707321</v>
      </c>
    </row>
    <row r="38" spans="1:6" x14ac:dyDescent="0.25">
      <c r="A38" s="11" t="s">
        <v>248</v>
      </c>
      <c r="B38" s="50">
        <f>+IFERROR(VLOOKUP(A38,'2017'!$C$48:$T$73,2,FALSE),0)+IFERROR(VLOOKUP(A38,'2016'!$C$47:$T$69,2,FALSE),0)+IFERROR(VLOOKUP(A38,'2015'!$C$41:$T$61,2,FALSE),0)+IFERROR(VLOOKUP(A38,'2014'!$C$33:$T$45,2,FALSE),0)+IFERROR(VLOOKUP(A38,'2013'!$C$38:$T$54,2,FALSE),0)+IFERROR(VLOOKUP(A38,'2012'!$C$37:$T$52,2,FALSE),0)+IFERROR(VLOOKUP(A38,'2011'!$C$33:$T$46,2,FALSE),0)+IFERROR(VLOOKUP(A38,'2010'!$C$38:$T$54,2,FALSE),0)+IFERROR(VLOOKUP(A38,'2009'!$C$43:$T$63,2,FALSE),0)</f>
        <v>1</v>
      </c>
      <c r="C38" s="50">
        <f>+IFERROR(VLOOKUP(A38,'2017'!$C$48:$T$73,3,FALSE),0)+IFERROR(VLOOKUP(A38,'2016'!$C$47:$T$69,3,FALSE),0)+IFERROR(VLOOKUP(A38,'2015'!$C$41:$T$61,3,FALSE),0)+IFERROR(VLOOKUP(A38,'2014'!$C$33:$T$45,3,FALSE),0)+IFERROR(VLOOKUP(A38,'2013'!$C$38:$T$54,3,FALSE),0)+IFERROR(VLOOKUP(A38,'2012'!$C$37:$T$52,3,FALSE),0)+IFERROR(VLOOKUP(A38,'2011'!$C$33:$T$46,3,FALSE),0)+IFERROR(VLOOKUP(A38,'2010'!$C$38:$T$54,3,FALSE),0)+IFERROR(VLOOKUP(A38,'2009'!$C$43:$T$63,3,FALSE),0)</f>
        <v>3</v>
      </c>
      <c r="D38" s="50">
        <f>+IFERROR(VLOOKUP(A38,'2017'!$C$48:$T$73,4,FALSE),0)+IFERROR(VLOOKUP(A38,'2016'!$C$47:$T$69,4,FALSE),0)+IFERROR(VLOOKUP(A38,'2015'!$C$41:$T$61,4,FALSE),0)+IFERROR(VLOOKUP(A38,'2014'!$C$33:$T$45,4,FALSE),0)+IFERROR(VLOOKUP(A38,'2013'!$C$38:$T$54,4,FALSE),0)+IFERROR(VLOOKUP(A38,'2012'!$C$37:$T$52,4,FALSE),0)+IFERROR(VLOOKUP(A38,'2011'!$C$33:$T$46,4,FALSE),0)+IFERROR(VLOOKUP(A38,'2010'!$C$38:$T$54,4,FALSE),0)+IFERROR(VLOOKUP(A38,'2009'!$C$43:$T$63,4,FALSE),0)</f>
        <v>0</v>
      </c>
      <c r="E38" s="50">
        <f>+IFERROR(VLOOKUP(A38,'2017'!$C$48:$T$73,5,FALSE),0)+IFERROR(VLOOKUP(A38,'2016'!$C$47:$T$69,5,FALSE),0)+IFERROR(VLOOKUP(A38,'2015'!$C$41:$T$61,5,FALSE),0)+IFERROR(VLOOKUP(A38,'2014'!$C$33:$T$45,5,FALSE),0)+IFERROR(VLOOKUP(A38,'2013'!$C$38:$T$54,5,FALSE),0)+IFERROR(VLOOKUP(A38,'2012'!$C$37:$T$52,5,FALSE),0)+IFERROR(VLOOKUP(A38,'2011'!$C$33:$T$46,5,FALSE),0)+IFERROR(VLOOKUP(A38,'2010'!$C$38:$T$54,5,FALSE),0)+IFERROR(VLOOKUP(A38,'2009'!$C$43:$T$63,5,FALSE),0)</f>
        <v>4</v>
      </c>
      <c r="F38" s="52">
        <f t="shared" si="0"/>
        <v>1</v>
      </c>
    </row>
    <row r="39" spans="1:6" x14ac:dyDescent="0.25">
      <c r="A39" s="11" t="s">
        <v>223</v>
      </c>
      <c r="B39" s="50">
        <f>+IFERROR(VLOOKUP(A39,'2017'!$C$48:$T$73,2,FALSE),0)+IFERROR(VLOOKUP(A39,'2016'!$C$47:$T$69,2,FALSE),0)+IFERROR(VLOOKUP(A39,'2015'!$C$41:$T$61,2,FALSE),0)+IFERROR(VLOOKUP(A39,'2014'!$C$33:$T$45,2,FALSE),0)+IFERROR(VLOOKUP(A39,'2013'!$C$38:$T$54,2,FALSE),0)+IFERROR(VLOOKUP(A39,'2012'!$C$37:$T$52,2,FALSE),0)+IFERROR(VLOOKUP(A39,'2011'!$C$33:$T$46,2,FALSE),0)+IFERROR(VLOOKUP(A39,'2010'!$C$38:$T$54,2,FALSE),0)+IFERROR(VLOOKUP(A39,'2009'!$C$43:$T$63,2,FALSE),0)</f>
        <v>2</v>
      </c>
      <c r="C39" s="50">
        <f>+IFERROR(VLOOKUP(A39,'2017'!$C$48:$T$73,3,FALSE),0)+IFERROR(VLOOKUP(A39,'2016'!$C$47:$T$69,3,FALSE),0)+IFERROR(VLOOKUP(A39,'2015'!$C$41:$T$61,3,FALSE),0)+IFERROR(VLOOKUP(A39,'2014'!$C$33:$T$45,3,FALSE),0)+IFERROR(VLOOKUP(A39,'2013'!$C$38:$T$54,3,FALSE),0)+IFERROR(VLOOKUP(A39,'2012'!$C$37:$T$52,3,FALSE),0)+IFERROR(VLOOKUP(A39,'2011'!$C$33:$T$46,3,FALSE),0)+IFERROR(VLOOKUP(A39,'2010'!$C$38:$T$54,3,FALSE),0)+IFERROR(VLOOKUP(A39,'2009'!$C$43:$T$63,3,FALSE),0)</f>
        <v>49</v>
      </c>
      <c r="D39" s="50">
        <f>+IFERROR(VLOOKUP(A39,'2017'!$C$48:$T$73,4,FALSE),0)+IFERROR(VLOOKUP(A39,'2016'!$C$47:$T$69,4,FALSE),0)+IFERROR(VLOOKUP(A39,'2015'!$C$41:$T$61,4,FALSE),0)+IFERROR(VLOOKUP(A39,'2014'!$C$33:$T$45,4,FALSE),0)+IFERROR(VLOOKUP(A39,'2013'!$C$38:$T$54,4,FALSE),0)+IFERROR(VLOOKUP(A39,'2012'!$C$37:$T$52,4,FALSE),0)+IFERROR(VLOOKUP(A39,'2011'!$C$33:$T$46,4,FALSE),0)+IFERROR(VLOOKUP(A39,'2010'!$C$38:$T$54,4,FALSE),0)+IFERROR(VLOOKUP(A39,'2009'!$C$43:$T$63,4,FALSE),0)</f>
        <v>1</v>
      </c>
      <c r="E39" s="50">
        <f>+IFERROR(VLOOKUP(A39,'2017'!$C$48:$T$73,5,FALSE),0)+IFERROR(VLOOKUP(A39,'2016'!$C$47:$T$69,5,FALSE),0)+IFERROR(VLOOKUP(A39,'2015'!$C$41:$T$61,5,FALSE),0)+IFERROR(VLOOKUP(A39,'2014'!$C$33:$T$45,5,FALSE),0)+IFERROR(VLOOKUP(A39,'2013'!$C$38:$T$54,5,FALSE),0)+IFERROR(VLOOKUP(A39,'2012'!$C$37:$T$52,5,FALSE),0)+IFERROR(VLOOKUP(A39,'2011'!$C$33:$T$46,5,FALSE),0)+IFERROR(VLOOKUP(A39,'2010'!$C$38:$T$54,5,FALSE),0)+IFERROR(VLOOKUP(A39,'2009'!$C$43:$T$63,5,FALSE),0)</f>
        <v>52</v>
      </c>
      <c r="F39" s="52">
        <f t="shared" si="0"/>
        <v>0.98076923076923073</v>
      </c>
    </row>
    <row r="40" spans="1:6" x14ac:dyDescent="0.25">
      <c r="A40" s="11" t="s">
        <v>262</v>
      </c>
      <c r="B40" s="50">
        <f>+IFERROR(VLOOKUP(A40,'2017'!$C$48:$T$73,2,FALSE),0)+IFERROR(VLOOKUP(A40,'2016'!$C$47:$T$69,2,FALSE),0)+IFERROR(VLOOKUP(A40,'2015'!$C$41:$T$61,2,FALSE),0)+IFERROR(VLOOKUP(A40,'2014'!$C$33:$T$45,2,FALSE),0)+IFERROR(VLOOKUP(A40,'2013'!$C$38:$T$54,2,FALSE),0)+IFERROR(VLOOKUP(A40,'2012'!$C$37:$T$52,2,FALSE),0)+IFERROR(VLOOKUP(A40,'2011'!$C$33:$T$46,2,FALSE),0)+IFERROR(VLOOKUP(A40,'2010'!$C$38:$T$54,2,FALSE),0)+IFERROR(VLOOKUP(A40,'2009'!$C$43:$T$63,2,FALSE),0)</f>
        <v>50</v>
      </c>
      <c r="C40" s="50">
        <f>+IFERROR(VLOOKUP(A40,'2017'!$C$48:$T$73,3,FALSE),0)+IFERROR(VLOOKUP(A40,'2016'!$C$47:$T$69,3,FALSE),0)+IFERROR(VLOOKUP(A40,'2015'!$C$41:$T$61,3,FALSE),0)+IFERROR(VLOOKUP(A40,'2014'!$C$33:$T$45,3,FALSE),0)+IFERROR(VLOOKUP(A40,'2013'!$C$38:$T$54,3,FALSE),0)+IFERROR(VLOOKUP(A40,'2012'!$C$37:$T$52,3,FALSE),0)+IFERROR(VLOOKUP(A40,'2011'!$C$33:$T$46,3,FALSE),0)+IFERROR(VLOOKUP(A40,'2010'!$C$38:$T$54,3,FALSE),0)+IFERROR(VLOOKUP(A40,'2009'!$C$43:$T$63,3,FALSE),0)</f>
        <v>73</v>
      </c>
      <c r="D40" s="50">
        <f>+IFERROR(VLOOKUP(A40,'2017'!$C$48:$T$73,4,FALSE),0)+IFERROR(VLOOKUP(A40,'2016'!$C$47:$T$69,4,FALSE),0)+IFERROR(VLOOKUP(A40,'2015'!$C$41:$T$61,4,FALSE),0)+IFERROR(VLOOKUP(A40,'2014'!$C$33:$T$45,4,FALSE),0)+IFERROR(VLOOKUP(A40,'2013'!$C$38:$T$54,4,FALSE),0)+IFERROR(VLOOKUP(A40,'2012'!$C$37:$T$52,4,FALSE),0)+IFERROR(VLOOKUP(A40,'2011'!$C$33:$T$46,4,FALSE),0)+IFERROR(VLOOKUP(A40,'2010'!$C$38:$T$54,4,FALSE),0)+IFERROR(VLOOKUP(A40,'2009'!$C$43:$T$63,4,FALSE),0)</f>
        <v>11</v>
      </c>
      <c r="E40" s="50">
        <f>+IFERROR(VLOOKUP(A40,'2017'!$C$48:$T$73,5,FALSE),0)+IFERROR(VLOOKUP(A40,'2016'!$C$47:$T$69,5,FALSE),0)+IFERROR(VLOOKUP(A40,'2015'!$C$41:$T$61,5,FALSE),0)+IFERROR(VLOOKUP(A40,'2014'!$C$33:$T$45,5,FALSE),0)+IFERROR(VLOOKUP(A40,'2013'!$C$38:$T$54,5,FALSE),0)+IFERROR(VLOOKUP(A40,'2012'!$C$37:$T$52,5,FALSE),0)+IFERROR(VLOOKUP(A40,'2011'!$C$33:$T$46,5,FALSE),0)+IFERROR(VLOOKUP(A40,'2010'!$C$38:$T$54,5,FALSE),0)+IFERROR(VLOOKUP(A40,'2009'!$C$43:$T$63,5,FALSE),0)</f>
        <v>134</v>
      </c>
      <c r="F40" s="52">
        <f t="shared" si="0"/>
        <v>0.91791044776119401</v>
      </c>
    </row>
    <row r="41" spans="1:6" x14ac:dyDescent="0.25">
      <c r="A41" s="11" t="s">
        <v>229</v>
      </c>
      <c r="B41" s="50">
        <f>+IFERROR(VLOOKUP(A41,'2017'!$C$48:$T$73,2,FALSE),0)+IFERROR(VLOOKUP(A41,'2016'!$C$47:$T$69,2,FALSE),0)+IFERROR(VLOOKUP(A41,'2015'!$C$41:$T$61,2,FALSE),0)+IFERROR(VLOOKUP(A41,'2014'!$C$33:$T$45,2,FALSE),0)+IFERROR(VLOOKUP(A41,'2013'!$C$38:$T$54,2,FALSE),0)+IFERROR(VLOOKUP(A41,'2012'!$C$37:$T$52,2,FALSE),0)+IFERROR(VLOOKUP(A41,'2011'!$C$33:$T$46,2,FALSE),0)+IFERROR(VLOOKUP(A41,'2010'!$C$38:$T$54,2,FALSE),0)+IFERROR(VLOOKUP(A41,'2009'!$C$43:$T$63,2,FALSE),0)</f>
        <v>9</v>
      </c>
      <c r="C41" s="50">
        <f>+IFERROR(VLOOKUP(A41,'2017'!$C$48:$T$73,3,FALSE),0)+IFERROR(VLOOKUP(A41,'2016'!$C$47:$T$69,3,FALSE),0)+IFERROR(VLOOKUP(A41,'2015'!$C$41:$T$61,3,FALSE),0)+IFERROR(VLOOKUP(A41,'2014'!$C$33:$T$45,3,FALSE),0)+IFERROR(VLOOKUP(A41,'2013'!$C$38:$T$54,3,FALSE),0)+IFERROR(VLOOKUP(A41,'2012'!$C$37:$T$52,3,FALSE),0)+IFERROR(VLOOKUP(A41,'2011'!$C$33:$T$46,3,FALSE),0)+IFERROR(VLOOKUP(A41,'2010'!$C$38:$T$54,3,FALSE),0)+IFERROR(VLOOKUP(A41,'2009'!$C$43:$T$63,3,FALSE),0)</f>
        <v>141</v>
      </c>
      <c r="D41" s="50">
        <f>+IFERROR(VLOOKUP(A41,'2017'!$C$48:$T$73,4,FALSE),0)+IFERROR(VLOOKUP(A41,'2016'!$C$47:$T$69,4,FALSE),0)+IFERROR(VLOOKUP(A41,'2015'!$C$41:$T$61,4,FALSE),0)+IFERROR(VLOOKUP(A41,'2014'!$C$33:$T$45,4,FALSE),0)+IFERROR(VLOOKUP(A41,'2013'!$C$38:$T$54,4,FALSE),0)+IFERROR(VLOOKUP(A41,'2012'!$C$37:$T$52,4,FALSE),0)+IFERROR(VLOOKUP(A41,'2011'!$C$33:$T$46,4,FALSE),0)+IFERROR(VLOOKUP(A41,'2010'!$C$38:$T$54,4,FALSE),0)+IFERROR(VLOOKUP(A41,'2009'!$C$43:$T$63,4,FALSE),0)</f>
        <v>5</v>
      </c>
      <c r="E41" s="50">
        <f>+IFERROR(VLOOKUP(A41,'2017'!$C$48:$T$73,5,FALSE),0)+IFERROR(VLOOKUP(A41,'2016'!$C$47:$T$69,5,FALSE),0)+IFERROR(VLOOKUP(A41,'2015'!$C$41:$T$61,5,FALSE),0)+IFERROR(VLOOKUP(A41,'2014'!$C$33:$T$45,5,FALSE),0)+IFERROR(VLOOKUP(A41,'2013'!$C$38:$T$54,5,FALSE),0)+IFERROR(VLOOKUP(A41,'2012'!$C$37:$T$52,5,FALSE),0)+IFERROR(VLOOKUP(A41,'2011'!$C$33:$T$46,5,FALSE),0)+IFERROR(VLOOKUP(A41,'2010'!$C$38:$T$54,5,FALSE),0)+IFERROR(VLOOKUP(A41,'2009'!$C$43:$T$63,5,FALSE),0)</f>
        <v>155</v>
      </c>
      <c r="F41" s="52">
        <f t="shared" si="0"/>
        <v>0.967741935483871</v>
      </c>
    </row>
    <row r="42" spans="1:6" x14ac:dyDescent="0.25">
      <c r="A42" s="11" t="s">
        <v>239</v>
      </c>
      <c r="B42" s="50">
        <f>+IFERROR(VLOOKUP(A42,'2017'!$C$48:$T$73,2,FALSE),0)+IFERROR(VLOOKUP(A42,'2016'!$C$47:$T$69,2,FALSE),0)+IFERROR(VLOOKUP(A42,'2015'!$C$41:$T$61,2,FALSE),0)+IFERROR(VLOOKUP(A42,'2014'!$C$33:$T$45,2,FALSE),0)+IFERROR(VLOOKUP(A42,'2013'!$C$38:$T$54,2,FALSE),0)+IFERROR(VLOOKUP(A42,'2012'!$C$37:$T$52,2,FALSE),0)+IFERROR(VLOOKUP(A42,'2011'!$C$33:$T$46,2,FALSE),0)+IFERROR(VLOOKUP(A42,'2010'!$C$38:$T$54,2,FALSE),0)+IFERROR(VLOOKUP(A42,'2009'!$C$43:$T$63,2,FALSE),0)</f>
        <v>7</v>
      </c>
      <c r="C42" s="50">
        <f>+IFERROR(VLOOKUP(A42,'2017'!$C$48:$T$73,3,FALSE),0)+IFERROR(VLOOKUP(A42,'2016'!$C$47:$T$69,3,FALSE),0)+IFERROR(VLOOKUP(A42,'2015'!$C$41:$T$61,3,FALSE),0)+IFERROR(VLOOKUP(A42,'2014'!$C$33:$T$45,3,FALSE),0)+IFERROR(VLOOKUP(A42,'2013'!$C$38:$T$54,3,FALSE),0)+IFERROR(VLOOKUP(A42,'2012'!$C$37:$T$52,3,FALSE),0)+IFERROR(VLOOKUP(A42,'2011'!$C$33:$T$46,3,FALSE),0)+IFERROR(VLOOKUP(A42,'2010'!$C$38:$T$54,3,FALSE),0)+IFERROR(VLOOKUP(A42,'2009'!$C$43:$T$63,3,FALSE),0)</f>
        <v>33</v>
      </c>
      <c r="D42" s="50">
        <f>+IFERROR(VLOOKUP(A42,'2017'!$C$48:$T$73,4,FALSE),0)+IFERROR(VLOOKUP(A42,'2016'!$C$47:$T$69,4,FALSE),0)+IFERROR(VLOOKUP(A42,'2015'!$C$41:$T$61,4,FALSE),0)+IFERROR(VLOOKUP(A42,'2014'!$C$33:$T$45,4,FALSE),0)+IFERROR(VLOOKUP(A42,'2013'!$C$38:$T$54,4,FALSE),0)+IFERROR(VLOOKUP(A42,'2012'!$C$37:$T$52,4,FALSE),0)+IFERROR(VLOOKUP(A42,'2011'!$C$33:$T$46,4,FALSE),0)+IFERROR(VLOOKUP(A42,'2010'!$C$38:$T$54,4,FALSE),0)+IFERROR(VLOOKUP(A42,'2009'!$C$43:$T$63,4,FALSE),0)</f>
        <v>2</v>
      </c>
      <c r="E42" s="50">
        <f>+IFERROR(VLOOKUP(A42,'2017'!$C$48:$T$73,5,FALSE),0)+IFERROR(VLOOKUP(A42,'2016'!$C$47:$T$69,5,FALSE),0)+IFERROR(VLOOKUP(A42,'2015'!$C$41:$T$61,5,FALSE),0)+IFERROR(VLOOKUP(A42,'2014'!$C$33:$T$45,5,FALSE),0)+IFERROR(VLOOKUP(A42,'2013'!$C$38:$T$54,5,FALSE),0)+IFERROR(VLOOKUP(A42,'2012'!$C$37:$T$52,5,FALSE),0)+IFERROR(VLOOKUP(A42,'2011'!$C$33:$T$46,5,FALSE),0)+IFERROR(VLOOKUP(A42,'2010'!$C$38:$T$54,5,FALSE),0)+IFERROR(VLOOKUP(A42,'2009'!$C$43:$T$63,5,FALSE),0)</f>
        <v>42</v>
      </c>
      <c r="F42" s="52">
        <f t="shared" si="0"/>
        <v>0.95238095238095233</v>
      </c>
    </row>
    <row r="43" spans="1:6" x14ac:dyDescent="0.25">
      <c r="A43" s="11" t="s">
        <v>258</v>
      </c>
      <c r="B43" s="50">
        <f>+IFERROR(VLOOKUP(A43,'2017'!$C$48:$T$73,2,FALSE),0)+IFERROR(VLOOKUP(A43,'2016'!$C$47:$T$69,2,FALSE),0)+IFERROR(VLOOKUP(A43,'2015'!$C$41:$T$61,2,FALSE),0)+IFERROR(VLOOKUP(A43,'2014'!$C$33:$T$45,2,FALSE),0)+IFERROR(VLOOKUP(A43,'2013'!$C$38:$T$54,2,FALSE),0)+IFERROR(VLOOKUP(A43,'2012'!$C$37:$T$52,2,FALSE),0)+IFERROR(VLOOKUP(A43,'2011'!$C$33:$T$46,2,FALSE),0)+IFERROR(VLOOKUP(A43,'2010'!$C$38:$T$54,2,FALSE),0)+IFERROR(VLOOKUP(A43,'2009'!$C$43:$T$63,2,FALSE),0)</f>
        <v>88</v>
      </c>
      <c r="C43" s="50">
        <f>+IFERROR(VLOOKUP(A43,'2017'!$C$48:$T$73,3,FALSE),0)+IFERROR(VLOOKUP(A43,'2016'!$C$47:$T$69,3,FALSE),0)+IFERROR(VLOOKUP(A43,'2015'!$C$41:$T$61,3,FALSE),0)+IFERROR(VLOOKUP(A43,'2014'!$C$33:$T$45,3,FALSE),0)+IFERROR(VLOOKUP(A43,'2013'!$C$38:$T$54,3,FALSE),0)+IFERROR(VLOOKUP(A43,'2012'!$C$37:$T$52,3,FALSE),0)+IFERROR(VLOOKUP(A43,'2011'!$C$33:$T$46,3,FALSE),0)+IFERROR(VLOOKUP(A43,'2010'!$C$38:$T$54,3,FALSE),0)+IFERROR(VLOOKUP(A43,'2009'!$C$43:$T$63,3,FALSE),0)</f>
        <v>44</v>
      </c>
      <c r="D43" s="50">
        <f>+IFERROR(VLOOKUP(A43,'2017'!$C$48:$T$73,4,FALSE),0)+IFERROR(VLOOKUP(A43,'2016'!$C$47:$T$69,4,FALSE),0)+IFERROR(VLOOKUP(A43,'2015'!$C$41:$T$61,4,FALSE),0)+IFERROR(VLOOKUP(A43,'2014'!$C$33:$T$45,4,FALSE),0)+IFERROR(VLOOKUP(A43,'2013'!$C$38:$T$54,4,FALSE),0)+IFERROR(VLOOKUP(A43,'2012'!$C$37:$T$52,4,FALSE),0)+IFERROR(VLOOKUP(A43,'2011'!$C$33:$T$46,4,FALSE),0)+IFERROR(VLOOKUP(A43,'2010'!$C$38:$T$54,4,FALSE),0)+IFERROR(VLOOKUP(A43,'2009'!$C$43:$T$63,4,FALSE),0)</f>
        <v>25</v>
      </c>
      <c r="E43" s="50">
        <f>+IFERROR(VLOOKUP(A43,'2017'!$C$48:$T$73,5,FALSE),0)+IFERROR(VLOOKUP(A43,'2016'!$C$47:$T$69,5,FALSE),0)+IFERROR(VLOOKUP(A43,'2015'!$C$41:$T$61,5,FALSE),0)+IFERROR(VLOOKUP(A43,'2014'!$C$33:$T$45,5,FALSE),0)+IFERROR(VLOOKUP(A43,'2013'!$C$38:$T$54,5,FALSE),0)+IFERROR(VLOOKUP(A43,'2012'!$C$37:$T$52,5,FALSE),0)+IFERROR(VLOOKUP(A43,'2011'!$C$33:$T$46,5,FALSE),0)+IFERROR(VLOOKUP(A43,'2010'!$C$38:$T$54,5,FALSE),0)+IFERROR(VLOOKUP(A43,'2009'!$C$43:$T$63,5,FALSE),0)</f>
        <v>157</v>
      </c>
      <c r="F43" s="52">
        <f t="shared" si="0"/>
        <v>0.84076433121019112</v>
      </c>
    </row>
    <row r="44" spans="1:6" x14ac:dyDescent="0.25">
      <c r="A44" s="11" t="s">
        <v>273</v>
      </c>
      <c r="B44" s="50">
        <f>+IFERROR(VLOOKUP(A44,'2017'!$C$48:$T$73,2,FALSE),0)+IFERROR(VLOOKUP(A44,'2016'!$C$47:$T$69,2,FALSE),0)+IFERROR(VLOOKUP(A44,'2015'!$C$41:$T$61,2,FALSE),0)+IFERROR(VLOOKUP(A44,'2014'!$C$33:$T$45,2,FALSE),0)+IFERROR(VLOOKUP(A44,'2013'!$C$38:$T$54,2,FALSE),0)+IFERROR(VLOOKUP(A44,'2012'!$C$37:$T$52,2,FALSE),0)+IFERROR(VLOOKUP(A44,'2011'!$C$33:$T$46,2,FALSE),0)+IFERROR(VLOOKUP(A44,'2010'!$C$38:$T$54,2,FALSE),0)+IFERROR(VLOOKUP(A44,'2009'!$C$43:$T$63,2,FALSE),0)</f>
        <v>3</v>
      </c>
      <c r="C44" s="50">
        <f>+IFERROR(VLOOKUP(A44,'2017'!$C$48:$T$73,3,FALSE),0)+IFERROR(VLOOKUP(A44,'2016'!$C$47:$T$69,3,FALSE),0)+IFERROR(VLOOKUP(A44,'2015'!$C$41:$T$61,3,FALSE),0)+IFERROR(VLOOKUP(A44,'2014'!$C$33:$T$45,3,FALSE),0)+IFERROR(VLOOKUP(A44,'2013'!$C$38:$T$54,3,FALSE),0)+IFERROR(VLOOKUP(A44,'2012'!$C$37:$T$52,3,FALSE),0)+IFERROR(VLOOKUP(A44,'2011'!$C$33:$T$46,3,FALSE),0)+IFERROR(VLOOKUP(A44,'2010'!$C$38:$T$54,3,FALSE),0)+IFERROR(VLOOKUP(A44,'2009'!$C$43:$T$63,3,FALSE),0)</f>
        <v>156</v>
      </c>
      <c r="D44" s="50">
        <f>+IFERROR(VLOOKUP(A44,'2017'!$C$48:$T$73,4,FALSE),0)+IFERROR(VLOOKUP(A44,'2016'!$C$47:$T$69,4,FALSE),0)+IFERROR(VLOOKUP(A44,'2015'!$C$41:$T$61,4,FALSE),0)+IFERROR(VLOOKUP(A44,'2014'!$C$33:$T$45,4,FALSE),0)+IFERROR(VLOOKUP(A44,'2013'!$C$38:$T$54,4,FALSE),0)+IFERROR(VLOOKUP(A44,'2012'!$C$37:$T$52,4,FALSE),0)+IFERROR(VLOOKUP(A44,'2011'!$C$33:$T$46,4,FALSE),0)+IFERROR(VLOOKUP(A44,'2010'!$C$38:$T$54,4,FALSE),0)+IFERROR(VLOOKUP(A44,'2009'!$C$43:$T$63,4,FALSE),0)</f>
        <v>10</v>
      </c>
      <c r="E44" s="50">
        <f>+IFERROR(VLOOKUP(A44,'2017'!$C$48:$T$73,5,FALSE),0)+IFERROR(VLOOKUP(A44,'2016'!$C$47:$T$69,5,FALSE),0)+IFERROR(VLOOKUP(A44,'2015'!$C$41:$T$61,5,FALSE),0)+IFERROR(VLOOKUP(A44,'2014'!$C$33:$T$45,5,FALSE),0)+IFERROR(VLOOKUP(A44,'2013'!$C$38:$T$54,5,FALSE),0)+IFERROR(VLOOKUP(A44,'2012'!$C$37:$T$52,5,FALSE),0)+IFERROR(VLOOKUP(A44,'2011'!$C$33:$T$46,5,FALSE),0)+IFERROR(VLOOKUP(A44,'2010'!$C$38:$T$54,5,FALSE),0)+IFERROR(VLOOKUP(A44,'2009'!$C$43:$T$63,5,FALSE),0)</f>
        <v>169</v>
      </c>
      <c r="F44" s="52">
        <f t="shared" si="0"/>
        <v>0.94082840236686394</v>
      </c>
    </row>
    <row r="45" spans="1:6" x14ac:dyDescent="0.25">
      <c r="A45" s="11" t="s">
        <v>305</v>
      </c>
      <c r="B45" s="50">
        <f>+IFERROR(VLOOKUP(A45,'2017'!$C$48:$T$73,2,FALSE),0)+IFERROR(VLOOKUP(A45,'2016'!$C$47:$T$69,2,FALSE),0)+IFERROR(VLOOKUP(A45,'2015'!$C$41:$T$61,2,FALSE),0)+IFERROR(VLOOKUP(A45,'2014'!$C$33:$T$45,2,FALSE),0)+IFERROR(VLOOKUP(A45,'2013'!$C$38:$T$54,2,FALSE),0)+IFERROR(VLOOKUP(A45,'2012'!$C$37:$T$52,2,FALSE),0)+IFERROR(VLOOKUP(A45,'2011'!$C$33:$T$46,2,FALSE),0)+IFERROR(VLOOKUP(A45,'2010'!$C$38:$T$54,2,FALSE),0)+IFERROR(VLOOKUP(A45,'2009'!$C$43:$T$63,2,FALSE),0)</f>
        <v>0</v>
      </c>
      <c r="C45" s="50">
        <f>+IFERROR(VLOOKUP(A45,'2017'!$C$48:$T$73,3,FALSE),0)+IFERROR(VLOOKUP(A45,'2016'!$C$47:$T$69,3,FALSE),0)+IFERROR(VLOOKUP(A45,'2015'!$C$41:$T$61,3,FALSE),0)+IFERROR(VLOOKUP(A45,'2014'!$C$33:$T$45,3,FALSE),0)+IFERROR(VLOOKUP(A45,'2013'!$C$38:$T$54,3,FALSE),0)+IFERROR(VLOOKUP(A45,'2012'!$C$37:$T$52,3,FALSE),0)+IFERROR(VLOOKUP(A45,'2011'!$C$33:$T$46,3,FALSE),0)+IFERROR(VLOOKUP(A45,'2010'!$C$38:$T$54,3,FALSE),0)+IFERROR(VLOOKUP(A45,'2009'!$C$43:$T$63,3,FALSE),0)</f>
        <v>0</v>
      </c>
      <c r="D45" s="50">
        <f>+IFERROR(VLOOKUP(A45,'2017'!$C$48:$T$73,4,FALSE),0)+IFERROR(VLOOKUP(A45,'2016'!$C$47:$T$69,4,FALSE),0)+IFERROR(VLOOKUP(A45,'2015'!$C$41:$T$61,4,FALSE),0)+IFERROR(VLOOKUP(A45,'2014'!$C$33:$T$45,4,FALSE),0)+IFERROR(VLOOKUP(A45,'2013'!$C$38:$T$54,4,FALSE),0)+IFERROR(VLOOKUP(A45,'2012'!$C$37:$T$52,4,FALSE),0)+IFERROR(VLOOKUP(A45,'2011'!$C$33:$T$46,4,FALSE),0)+IFERROR(VLOOKUP(A45,'2010'!$C$38:$T$54,4,FALSE),0)+IFERROR(VLOOKUP(A45,'2009'!$C$43:$T$63,4,FALSE),0)</f>
        <v>0</v>
      </c>
      <c r="E45" s="50">
        <f>+IFERROR(VLOOKUP(A45,'2017'!$C$48:$T$73,5,FALSE),0)+IFERROR(VLOOKUP(A45,'2016'!$C$47:$T$69,5,FALSE),0)+IFERROR(VLOOKUP(A45,'2015'!$C$41:$T$61,5,FALSE),0)+IFERROR(VLOOKUP(A45,'2014'!$C$33:$T$45,5,FALSE),0)+IFERROR(VLOOKUP(A45,'2013'!$C$38:$T$54,5,FALSE),0)+IFERROR(VLOOKUP(A45,'2012'!$C$37:$T$52,5,FALSE),0)+IFERROR(VLOOKUP(A45,'2011'!$C$33:$T$46,5,FALSE),0)+IFERROR(VLOOKUP(A45,'2010'!$C$38:$T$54,5,FALSE),0)+IFERROR(VLOOKUP(A45,'2009'!$C$43:$T$63,5,FALSE),0)</f>
        <v>0</v>
      </c>
      <c r="F45" s="41" t="str">
        <f t="shared" si="0"/>
        <v>N/A</v>
      </c>
    </row>
    <row r="46" spans="1:6" x14ac:dyDescent="0.25">
      <c r="A46" s="11" t="s">
        <v>268</v>
      </c>
      <c r="B46" s="50">
        <f>+IFERROR(VLOOKUP(A46,'2017'!$C$48:$T$73,2,FALSE),0)+IFERROR(VLOOKUP(A46,'2016'!$C$47:$T$69,2,FALSE),0)+IFERROR(VLOOKUP(A46,'2015'!$C$41:$T$61,2,FALSE),0)+IFERROR(VLOOKUP(A46,'2014'!$C$33:$T$45,2,FALSE),0)+IFERROR(VLOOKUP(A46,'2013'!$C$38:$T$54,2,FALSE),0)+IFERROR(VLOOKUP(A46,'2012'!$C$37:$T$52,2,FALSE),0)+IFERROR(VLOOKUP(A46,'2011'!$C$33:$T$46,2,FALSE),0)+IFERROR(VLOOKUP(A46,'2010'!$C$38:$T$54,2,FALSE),0)+IFERROR(VLOOKUP(A46,'2009'!$C$43:$T$63,2,FALSE),0)</f>
        <v>0</v>
      </c>
      <c r="C46" s="50">
        <f>+IFERROR(VLOOKUP(A46,'2017'!$C$48:$T$73,3,FALSE),0)+IFERROR(VLOOKUP(A46,'2016'!$C$47:$T$69,3,FALSE),0)+IFERROR(VLOOKUP(A46,'2015'!$C$41:$T$61,3,FALSE),0)+IFERROR(VLOOKUP(A46,'2014'!$C$33:$T$45,3,FALSE),0)+IFERROR(VLOOKUP(A46,'2013'!$C$38:$T$54,3,FALSE),0)+IFERROR(VLOOKUP(A46,'2012'!$C$37:$T$52,3,FALSE),0)+IFERROR(VLOOKUP(A46,'2011'!$C$33:$T$46,3,FALSE),0)+IFERROR(VLOOKUP(A46,'2010'!$C$38:$T$54,3,FALSE),0)+IFERROR(VLOOKUP(A46,'2009'!$C$43:$T$63,3,FALSE),0)</f>
        <v>0</v>
      </c>
      <c r="D46" s="50">
        <f>+IFERROR(VLOOKUP(A46,'2017'!$C$48:$T$73,4,FALSE),0)+IFERROR(VLOOKUP(A46,'2016'!$C$47:$T$69,4,FALSE),0)+IFERROR(VLOOKUP(A46,'2015'!$C$41:$T$61,4,FALSE),0)+IFERROR(VLOOKUP(A46,'2014'!$C$33:$T$45,4,FALSE),0)+IFERROR(VLOOKUP(A46,'2013'!$C$38:$T$54,4,FALSE),0)+IFERROR(VLOOKUP(A46,'2012'!$C$37:$T$52,4,FALSE),0)+IFERROR(VLOOKUP(A46,'2011'!$C$33:$T$46,4,FALSE),0)+IFERROR(VLOOKUP(A46,'2010'!$C$38:$T$54,4,FALSE),0)+IFERROR(VLOOKUP(A46,'2009'!$C$43:$T$63,4,FALSE),0)</f>
        <v>0</v>
      </c>
      <c r="E46" s="50">
        <f>+IFERROR(VLOOKUP(A46,'2017'!$C$48:$T$73,5,FALSE),0)+IFERROR(VLOOKUP(A46,'2016'!$C$47:$T$69,5,FALSE),0)+IFERROR(VLOOKUP(A46,'2015'!$C$41:$T$61,5,FALSE),0)+IFERROR(VLOOKUP(A46,'2014'!$C$33:$T$45,5,FALSE),0)+IFERROR(VLOOKUP(A46,'2013'!$C$38:$T$54,5,FALSE),0)+IFERROR(VLOOKUP(A46,'2012'!$C$37:$T$52,5,FALSE),0)+IFERROR(VLOOKUP(A46,'2011'!$C$33:$T$46,5,FALSE),0)+IFERROR(VLOOKUP(A46,'2010'!$C$38:$T$54,5,FALSE),0)+IFERROR(VLOOKUP(A46,'2009'!$C$43:$T$63,5,FALSE),0)</f>
        <v>0</v>
      </c>
      <c r="F46" s="41" t="str">
        <f t="shared" si="0"/>
        <v>N/A</v>
      </c>
    </row>
    <row r="47" spans="1:6" x14ac:dyDescent="0.25">
      <c r="A47" s="11" t="s">
        <v>306</v>
      </c>
      <c r="B47" s="50">
        <f>+IFERROR(VLOOKUP(A47,'2017'!$C$48:$T$73,2,FALSE),0)+IFERROR(VLOOKUP(A47,'2016'!$C$47:$T$69,2,FALSE),0)+IFERROR(VLOOKUP(A47,'2015'!$C$41:$T$61,2,FALSE),0)+IFERROR(VLOOKUP(A47,'2014'!$C$33:$T$45,2,FALSE),0)+IFERROR(VLOOKUP(A47,'2013'!$C$38:$T$54,2,FALSE),0)+IFERROR(VLOOKUP(A47,'2012'!$C$37:$T$52,2,FALSE),0)+IFERROR(VLOOKUP(A47,'2011'!$C$33:$T$46,2,FALSE),0)+IFERROR(VLOOKUP(A47,'2010'!$C$38:$T$54,2,FALSE),0)+IFERROR(VLOOKUP(A47,'2009'!$C$43:$T$63,2,FALSE),0)</f>
        <v>0</v>
      </c>
      <c r="C47" s="50">
        <f>+IFERROR(VLOOKUP(A47,'2017'!$C$48:$T$73,3,FALSE),0)+IFERROR(VLOOKUP(A47,'2016'!$C$47:$T$69,3,FALSE),0)+IFERROR(VLOOKUP(A47,'2015'!$C$41:$T$61,3,FALSE),0)+IFERROR(VLOOKUP(A47,'2014'!$C$33:$T$45,3,FALSE),0)+IFERROR(VLOOKUP(A47,'2013'!$C$38:$T$54,3,FALSE),0)+IFERROR(VLOOKUP(A47,'2012'!$C$37:$T$52,3,FALSE),0)+IFERROR(VLOOKUP(A47,'2011'!$C$33:$T$46,3,FALSE),0)+IFERROR(VLOOKUP(A47,'2010'!$C$38:$T$54,3,FALSE),0)+IFERROR(VLOOKUP(A47,'2009'!$C$43:$T$63,3,FALSE),0)</f>
        <v>1</v>
      </c>
      <c r="D47" s="50">
        <f>+IFERROR(VLOOKUP(A47,'2017'!$C$48:$T$73,4,FALSE),0)+IFERROR(VLOOKUP(A47,'2016'!$C$47:$T$69,4,FALSE),0)+IFERROR(VLOOKUP(A47,'2015'!$C$41:$T$61,4,FALSE),0)+IFERROR(VLOOKUP(A47,'2014'!$C$33:$T$45,4,FALSE),0)+IFERROR(VLOOKUP(A47,'2013'!$C$38:$T$54,4,FALSE),0)+IFERROR(VLOOKUP(A47,'2012'!$C$37:$T$52,4,FALSE),0)+IFERROR(VLOOKUP(A47,'2011'!$C$33:$T$46,4,FALSE),0)+IFERROR(VLOOKUP(A47,'2010'!$C$38:$T$54,4,FALSE),0)+IFERROR(VLOOKUP(A47,'2009'!$C$43:$T$63,4,FALSE),0)</f>
        <v>0</v>
      </c>
      <c r="E47" s="50">
        <f>+IFERROR(VLOOKUP(A47,'2017'!$C$48:$T$73,5,FALSE),0)+IFERROR(VLOOKUP(A47,'2016'!$C$47:$T$69,5,FALSE),0)+IFERROR(VLOOKUP(A47,'2015'!$C$41:$T$61,5,FALSE),0)+IFERROR(VLOOKUP(A47,'2014'!$C$33:$T$45,5,FALSE),0)+IFERROR(VLOOKUP(A47,'2013'!$C$38:$T$54,5,FALSE),0)+IFERROR(VLOOKUP(A47,'2012'!$C$37:$T$52,5,FALSE),0)+IFERROR(VLOOKUP(A47,'2011'!$C$33:$T$46,5,FALSE),0)+IFERROR(VLOOKUP(A47,'2010'!$C$38:$T$54,5,FALSE),0)+IFERROR(VLOOKUP(A47,'2009'!$C$43:$T$63,5,FALSE),0)</f>
        <v>1</v>
      </c>
      <c r="F47" s="52">
        <f t="shared" si="0"/>
        <v>1</v>
      </c>
    </row>
    <row r="48" spans="1:6" x14ac:dyDescent="0.25">
      <c r="A48" s="11" t="s">
        <v>291</v>
      </c>
      <c r="B48" s="50">
        <f>+IFERROR(VLOOKUP(A48,'2017'!$C$48:$T$73,2,FALSE),0)+IFERROR(VLOOKUP(A48,'2016'!$C$47:$T$69,2,FALSE),0)+IFERROR(VLOOKUP(A48,'2015'!$C$41:$T$61,2,FALSE),0)+IFERROR(VLOOKUP(A48,'2014'!$C$33:$T$45,2,FALSE),0)+IFERROR(VLOOKUP(A48,'2013'!$C$38:$T$54,2,FALSE),0)+IFERROR(VLOOKUP(A48,'2012'!$C$37:$T$52,2,FALSE),0)+IFERROR(VLOOKUP(A48,'2011'!$C$33:$T$46,2,FALSE),0)+IFERROR(VLOOKUP(A48,'2010'!$C$38:$T$54,2,FALSE),0)+IFERROR(VLOOKUP(A48,'2009'!$C$43:$T$63,2,FALSE),0)</f>
        <v>1</v>
      </c>
      <c r="C48" s="50">
        <f>+IFERROR(VLOOKUP(A48,'2017'!$C$48:$T$73,3,FALSE),0)+IFERROR(VLOOKUP(A48,'2016'!$C$47:$T$69,3,FALSE),0)+IFERROR(VLOOKUP(A48,'2015'!$C$41:$T$61,3,FALSE),0)+IFERROR(VLOOKUP(A48,'2014'!$C$33:$T$45,3,FALSE),0)+IFERROR(VLOOKUP(A48,'2013'!$C$38:$T$54,3,FALSE),0)+IFERROR(VLOOKUP(A48,'2012'!$C$37:$T$52,3,FALSE),0)+IFERROR(VLOOKUP(A48,'2011'!$C$33:$T$46,3,FALSE),0)+IFERROR(VLOOKUP(A48,'2010'!$C$38:$T$54,3,FALSE),0)+IFERROR(VLOOKUP(A48,'2009'!$C$43:$T$63,3,FALSE),0)</f>
        <v>1</v>
      </c>
      <c r="D48" s="50">
        <f>+IFERROR(VLOOKUP(A48,'2017'!$C$48:$T$73,4,FALSE),0)+IFERROR(VLOOKUP(A48,'2016'!$C$47:$T$69,4,FALSE),0)+IFERROR(VLOOKUP(A48,'2015'!$C$41:$T$61,4,FALSE),0)+IFERROR(VLOOKUP(A48,'2014'!$C$33:$T$45,4,FALSE),0)+IFERROR(VLOOKUP(A48,'2013'!$C$38:$T$54,4,FALSE),0)+IFERROR(VLOOKUP(A48,'2012'!$C$37:$T$52,4,FALSE),0)+IFERROR(VLOOKUP(A48,'2011'!$C$33:$T$46,4,FALSE),0)+IFERROR(VLOOKUP(A48,'2010'!$C$38:$T$54,4,FALSE),0)+IFERROR(VLOOKUP(A48,'2009'!$C$43:$T$63,4,FALSE),0)</f>
        <v>0</v>
      </c>
      <c r="E48" s="50">
        <f>+IFERROR(VLOOKUP(A48,'2017'!$C$48:$T$73,5,FALSE),0)+IFERROR(VLOOKUP(A48,'2016'!$C$47:$T$69,5,FALSE),0)+IFERROR(VLOOKUP(A48,'2015'!$C$41:$T$61,5,FALSE),0)+IFERROR(VLOOKUP(A48,'2014'!$C$33:$T$45,5,FALSE),0)+IFERROR(VLOOKUP(A48,'2013'!$C$38:$T$54,5,FALSE),0)+IFERROR(VLOOKUP(A48,'2012'!$C$37:$T$52,5,FALSE),0)+IFERROR(VLOOKUP(A48,'2011'!$C$33:$T$46,5,FALSE),0)+IFERROR(VLOOKUP(A48,'2010'!$C$38:$T$54,5,FALSE),0)+IFERROR(VLOOKUP(A48,'2009'!$C$43:$T$63,5,FALSE),0)</f>
        <v>2</v>
      </c>
      <c r="F48" s="52">
        <f t="shared" si="0"/>
        <v>1</v>
      </c>
    </row>
    <row r="49" spans="1:6" x14ac:dyDescent="0.25">
      <c r="A49" s="11" t="s">
        <v>257</v>
      </c>
      <c r="B49" s="50">
        <f>+IFERROR(VLOOKUP(A49,'2017'!$C$48:$T$73,2,FALSE),0)+IFERROR(VLOOKUP(A49,'2016'!$C$47:$T$69,2,FALSE),0)+IFERROR(VLOOKUP(A49,'2015'!$C$41:$T$61,2,FALSE),0)+IFERROR(VLOOKUP(A49,'2014'!$C$33:$T$45,2,FALSE),0)+IFERROR(VLOOKUP(A49,'2013'!$C$38:$T$54,2,FALSE),0)+IFERROR(VLOOKUP(A49,'2012'!$C$37:$T$52,2,FALSE),0)+IFERROR(VLOOKUP(A49,'2011'!$C$33:$T$46,2,FALSE),0)+IFERROR(VLOOKUP(A49,'2010'!$C$38:$T$54,2,FALSE),0)+IFERROR(VLOOKUP(A49,'2009'!$C$43:$T$63,2,FALSE),0)</f>
        <v>80</v>
      </c>
      <c r="C49" s="50">
        <f>+IFERROR(VLOOKUP(A49,'2017'!$C$48:$T$73,3,FALSE),0)+IFERROR(VLOOKUP(A49,'2016'!$C$47:$T$69,3,FALSE),0)+IFERROR(VLOOKUP(A49,'2015'!$C$41:$T$61,3,FALSE),0)+IFERROR(VLOOKUP(A49,'2014'!$C$33:$T$45,3,FALSE),0)+IFERROR(VLOOKUP(A49,'2013'!$C$38:$T$54,3,FALSE),0)+IFERROR(VLOOKUP(A49,'2012'!$C$37:$T$52,3,FALSE),0)+IFERROR(VLOOKUP(A49,'2011'!$C$33:$T$46,3,FALSE),0)+IFERROR(VLOOKUP(A49,'2010'!$C$38:$T$54,3,FALSE),0)+IFERROR(VLOOKUP(A49,'2009'!$C$43:$T$63,3,FALSE),0)</f>
        <v>95</v>
      </c>
      <c r="D49" s="50">
        <f>+IFERROR(VLOOKUP(A49,'2017'!$C$48:$T$73,4,FALSE),0)+IFERROR(VLOOKUP(A49,'2016'!$C$47:$T$69,4,FALSE),0)+IFERROR(VLOOKUP(A49,'2015'!$C$41:$T$61,4,FALSE),0)+IFERROR(VLOOKUP(A49,'2014'!$C$33:$T$45,4,FALSE),0)+IFERROR(VLOOKUP(A49,'2013'!$C$38:$T$54,4,FALSE),0)+IFERROR(VLOOKUP(A49,'2012'!$C$37:$T$52,4,FALSE),0)+IFERROR(VLOOKUP(A49,'2011'!$C$33:$T$46,4,FALSE),0)+IFERROR(VLOOKUP(A49,'2010'!$C$38:$T$54,4,FALSE),0)+IFERROR(VLOOKUP(A49,'2009'!$C$43:$T$63,4,FALSE),0)</f>
        <v>8</v>
      </c>
      <c r="E49" s="50">
        <f>+IFERROR(VLOOKUP(A49,'2017'!$C$48:$T$73,5,FALSE),0)+IFERROR(VLOOKUP(A49,'2016'!$C$47:$T$69,5,FALSE),0)+IFERROR(VLOOKUP(A49,'2015'!$C$41:$T$61,5,FALSE),0)+IFERROR(VLOOKUP(A49,'2014'!$C$33:$T$45,5,FALSE),0)+IFERROR(VLOOKUP(A49,'2013'!$C$38:$T$54,5,FALSE),0)+IFERROR(VLOOKUP(A49,'2012'!$C$37:$T$52,5,FALSE),0)+IFERROR(VLOOKUP(A49,'2011'!$C$33:$T$46,5,FALSE),0)+IFERROR(VLOOKUP(A49,'2010'!$C$38:$T$54,5,FALSE),0)+IFERROR(VLOOKUP(A49,'2009'!$C$43:$T$63,5,FALSE),0)</f>
        <v>183</v>
      </c>
      <c r="F49" s="52">
        <f t="shared" si="0"/>
        <v>0.95628415300546443</v>
      </c>
    </row>
    <row r="50" spans="1:6" x14ac:dyDescent="0.25">
      <c r="A50" s="11" t="s">
        <v>246</v>
      </c>
      <c r="B50" s="50">
        <f>+IFERROR(VLOOKUP(A50,'2017'!$C$48:$T$73,2,FALSE),0)+IFERROR(VLOOKUP(A50,'2016'!$C$47:$T$69,2,FALSE),0)+IFERROR(VLOOKUP(A50,'2015'!$C$41:$T$61,2,FALSE),0)+IFERROR(VLOOKUP(A50,'2014'!$C$33:$T$45,2,FALSE),0)+IFERROR(VLOOKUP(A50,'2013'!$C$38:$T$54,2,FALSE),0)+IFERROR(VLOOKUP(A50,'2012'!$C$37:$T$52,2,FALSE),0)+IFERROR(VLOOKUP(A50,'2011'!$C$33:$T$46,2,FALSE),0)+IFERROR(VLOOKUP(A50,'2010'!$C$38:$T$54,2,FALSE),0)+IFERROR(VLOOKUP(A50,'2009'!$C$43:$T$63,2,FALSE),0)</f>
        <v>1</v>
      </c>
      <c r="C50" s="50">
        <f>+IFERROR(VLOOKUP(A50,'2017'!$C$48:$T$73,3,FALSE),0)+IFERROR(VLOOKUP(A50,'2016'!$C$47:$T$69,3,FALSE),0)+IFERROR(VLOOKUP(A50,'2015'!$C$41:$T$61,3,FALSE),0)+IFERROR(VLOOKUP(A50,'2014'!$C$33:$T$45,3,FALSE),0)+IFERROR(VLOOKUP(A50,'2013'!$C$38:$T$54,3,FALSE),0)+IFERROR(VLOOKUP(A50,'2012'!$C$37:$T$52,3,FALSE),0)+IFERROR(VLOOKUP(A50,'2011'!$C$33:$T$46,3,FALSE),0)+IFERROR(VLOOKUP(A50,'2010'!$C$38:$T$54,3,FALSE),0)+IFERROR(VLOOKUP(A50,'2009'!$C$43:$T$63,3,FALSE),0)</f>
        <v>15</v>
      </c>
      <c r="D50" s="50">
        <f>+IFERROR(VLOOKUP(A50,'2017'!$C$48:$T$73,4,FALSE),0)+IFERROR(VLOOKUP(A50,'2016'!$C$47:$T$69,4,FALSE),0)+IFERROR(VLOOKUP(A50,'2015'!$C$41:$T$61,4,FALSE),0)+IFERROR(VLOOKUP(A50,'2014'!$C$33:$T$45,4,FALSE),0)+IFERROR(VLOOKUP(A50,'2013'!$C$38:$T$54,4,FALSE),0)+IFERROR(VLOOKUP(A50,'2012'!$C$37:$T$52,4,FALSE),0)+IFERROR(VLOOKUP(A50,'2011'!$C$33:$T$46,4,FALSE),0)+IFERROR(VLOOKUP(A50,'2010'!$C$38:$T$54,4,FALSE),0)+IFERROR(VLOOKUP(A50,'2009'!$C$43:$T$63,4,FALSE),0)</f>
        <v>1</v>
      </c>
      <c r="E50" s="50">
        <f>+IFERROR(VLOOKUP(A50,'2017'!$C$48:$T$73,5,FALSE),0)+IFERROR(VLOOKUP(A50,'2016'!$C$47:$T$69,5,FALSE),0)+IFERROR(VLOOKUP(A50,'2015'!$C$41:$T$61,5,FALSE),0)+IFERROR(VLOOKUP(A50,'2014'!$C$33:$T$45,5,FALSE),0)+IFERROR(VLOOKUP(A50,'2013'!$C$38:$T$54,5,FALSE),0)+IFERROR(VLOOKUP(A50,'2012'!$C$37:$T$52,5,FALSE),0)+IFERROR(VLOOKUP(A50,'2011'!$C$33:$T$46,5,FALSE),0)+IFERROR(VLOOKUP(A50,'2010'!$C$38:$T$54,5,FALSE),0)+IFERROR(VLOOKUP(A50,'2009'!$C$43:$T$63,5,FALSE),0)</f>
        <v>17</v>
      </c>
      <c r="F50" s="52">
        <f t="shared" si="0"/>
        <v>0.94117647058823528</v>
      </c>
    </row>
    <row r="51" spans="1:6" x14ac:dyDescent="0.25">
      <c r="A51" s="11" t="s">
        <v>276</v>
      </c>
      <c r="B51" s="50">
        <f>+IFERROR(VLOOKUP(A51,'2017'!$C$48:$T$73,2,FALSE),0)+IFERROR(VLOOKUP(A51,'2016'!$C$47:$T$69,2,FALSE),0)+IFERROR(VLOOKUP(A51,'2015'!$C$41:$T$61,2,FALSE),0)+IFERROR(VLOOKUP(A51,'2014'!$C$33:$T$45,2,FALSE),0)+IFERROR(VLOOKUP(A51,'2013'!$C$38:$T$54,2,FALSE),0)+IFERROR(VLOOKUP(A51,'2012'!$C$37:$T$52,2,FALSE),0)+IFERROR(VLOOKUP(A51,'2011'!$C$33:$T$46,2,FALSE),0)+IFERROR(VLOOKUP(A51,'2010'!$C$38:$T$54,2,FALSE),0)+IFERROR(VLOOKUP(A51,'2009'!$C$43:$T$63,2,FALSE),0)</f>
        <v>38</v>
      </c>
      <c r="C51" s="50">
        <f>+IFERROR(VLOOKUP(A51,'2017'!$C$48:$T$73,3,FALSE),0)+IFERROR(VLOOKUP(A51,'2016'!$C$47:$T$69,3,FALSE),0)+IFERROR(VLOOKUP(A51,'2015'!$C$41:$T$61,3,FALSE),0)+IFERROR(VLOOKUP(A51,'2014'!$C$33:$T$45,3,FALSE),0)+IFERROR(VLOOKUP(A51,'2013'!$C$38:$T$54,3,FALSE),0)+IFERROR(VLOOKUP(A51,'2012'!$C$37:$T$52,3,FALSE),0)+IFERROR(VLOOKUP(A51,'2011'!$C$33:$T$46,3,FALSE),0)+IFERROR(VLOOKUP(A51,'2010'!$C$38:$T$54,3,FALSE),0)+IFERROR(VLOOKUP(A51,'2009'!$C$43:$T$63,3,FALSE),0)</f>
        <v>32</v>
      </c>
      <c r="D51" s="50">
        <f>+IFERROR(VLOOKUP(A51,'2017'!$C$48:$T$73,4,FALSE),0)+IFERROR(VLOOKUP(A51,'2016'!$C$47:$T$69,4,FALSE),0)+IFERROR(VLOOKUP(A51,'2015'!$C$41:$T$61,4,FALSE),0)+IFERROR(VLOOKUP(A51,'2014'!$C$33:$T$45,4,FALSE),0)+IFERROR(VLOOKUP(A51,'2013'!$C$38:$T$54,4,FALSE),0)+IFERROR(VLOOKUP(A51,'2012'!$C$37:$T$52,4,FALSE),0)+IFERROR(VLOOKUP(A51,'2011'!$C$33:$T$46,4,FALSE),0)+IFERROR(VLOOKUP(A51,'2010'!$C$38:$T$54,4,FALSE),0)+IFERROR(VLOOKUP(A51,'2009'!$C$43:$T$63,4,FALSE),0)</f>
        <v>12</v>
      </c>
      <c r="E51" s="50">
        <f>+IFERROR(VLOOKUP(A51,'2017'!$C$48:$T$73,5,FALSE),0)+IFERROR(VLOOKUP(A51,'2016'!$C$47:$T$69,5,FALSE),0)+IFERROR(VLOOKUP(A51,'2015'!$C$41:$T$61,5,FALSE),0)+IFERROR(VLOOKUP(A51,'2014'!$C$33:$T$45,5,FALSE),0)+IFERROR(VLOOKUP(A51,'2013'!$C$38:$T$54,5,FALSE),0)+IFERROR(VLOOKUP(A51,'2012'!$C$37:$T$52,5,FALSE),0)+IFERROR(VLOOKUP(A51,'2011'!$C$33:$T$46,5,FALSE),0)+IFERROR(VLOOKUP(A51,'2010'!$C$38:$T$54,5,FALSE),0)+IFERROR(VLOOKUP(A51,'2009'!$C$43:$T$63,5,FALSE),0)</f>
        <v>82</v>
      </c>
      <c r="F51" s="52">
        <f t="shared" si="0"/>
        <v>0.85365853658536583</v>
      </c>
    </row>
    <row r="52" spans="1:6" x14ac:dyDescent="0.25">
      <c r="A52" s="11" t="s">
        <v>247</v>
      </c>
      <c r="B52" s="50">
        <f>+IFERROR(VLOOKUP(A52,'2017'!$C$48:$T$73,2,FALSE),0)+IFERROR(VLOOKUP(A52,'2016'!$C$47:$T$69,2,FALSE),0)+IFERROR(VLOOKUP(A52,'2015'!$C$41:$T$61,2,FALSE),0)+IFERROR(VLOOKUP(A52,'2014'!$C$33:$T$45,2,FALSE),0)+IFERROR(VLOOKUP(A52,'2013'!$C$38:$T$54,2,FALSE),0)+IFERROR(VLOOKUP(A52,'2012'!$C$37:$T$52,2,FALSE),0)+IFERROR(VLOOKUP(A52,'2011'!$C$33:$T$46,2,FALSE),0)+IFERROR(VLOOKUP(A52,'2010'!$C$38:$T$54,2,FALSE),0)+IFERROR(VLOOKUP(A52,'2009'!$C$43:$T$63,2,FALSE),0)</f>
        <v>0</v>
      </c>
      <c r="C52" s="50">
        <f>+IFERROR(VLOOKUP(A52,'2017'!$C$48:$T$73,3,FALSE),0)+IFERROR(VLOOKUP(A52,'2016'!$C$47:$T$69,3,FALSE),0)+IFERROR(VLOOKUP(A52,'2015'!$C$41:$T$61,3,FALSE),0)+IFERROR(VLOOKUP(A52,'2014'!$C$33:$T$45,3,FALSE),0)+IFERROR(VLOOKUP(A52,'2013'!$C$38:$T$54,3,FALSE),0)+IFERROR(VLOOKUP(A52,'2012'!$C$37:$T$52,3,FALSE),0)+IFERROR(VLOOKUP(A52,'2011'!$C$33:$T$46,3,FALSE),0)+IFERROR(VLOOKUP(A52,'2010'!$C$38:$T$54,3,FALSE),0)+IFERROR(VLOOKUP(A52,'2009'!$C$43:$T$63,3,FALSE),0)</f>
        <v>5</v>
      </c>
      <c r="D52" s="50">
        <f>+IFERROR(VLOOKUP(A52,'2017'!$C$48:$T$73,4,FALSE),0)+IFERROR(VLOOKUP(A52,'2016'!$C$47:$T$69,4,FALSE),0)+IFERROR(VLOOKUP(A52,'2015'!$C$41:$T$61,4,FALSE),0)+IFERROR(VLOOKUP(A52,'2014'!$C$33:$T$45,4,FALSE),0)+IFERROR(VLOOKUP(A52,'2013'!$C$38:$T$54,4,FALSE),0)+IFERROR(VLOOKUP(A52,'2012'!$C$37:$T$52,4,FALSE),0)+IFERROR(VLOOKUP(A52,'2011'!$C$33:$T$46,4,FALSE),0)+IFERROR(VLOOKUP(A52,'2010'!$C$38:$T$54,4,FALSE),0)+IFERROR(VLOOKUP(A52,'2009'!$C$43:$T$63,4,FALSE),0)</f>
        <v>1</v>
      </c>
      <c r="E52" s="50">
        <f>+IFERROR(VLOOKUP(A52,'2017'!$C$48:$T$73,5,FALSE),0)+IFERROR(VLOOKUP(A52,'2016'!$C$47:$T$69,5,FALSE),0)+IFERROR(VLOOKUP(A52,'2015'!$C$41:$T$61,5,FALSE),0)+IFERROR(VLOOKUP(A52,'2014'!$C$33:$T$45,5,FALSE),0)+IFERROR(VLOOKUP(A52,'2013'!$C$38:$T$54,5,FALSE),0)+IFERROR(VLOOKUP(A52,'2012'!$C$37:$T$52,5,FALSE),0)+IFERROR(VLOOKUP(A52,'2011'!$C$33:$T$46,5,FALSE),0)+IFERROR(VLOOKUP(A52,'2010'!$C$38:$T$54,5,FALSE),0)+IFERROR(VLOOKUP(A52,'2009'!$C$43:$T$63,5,FALSE),0)</f>
        <v>6</v>
      </c>
      <c r="F52" s="52">
        <f t="shared" si="0"/>
        <v>0.83333333333333337</v>
      </c>
    </row>
    <row r="53" spans="1:6" x14ac:dyDescent="0.25">
      <c r="A53" s="11" t="s">
        <v>277</v>
      </c>
      <c r="B53" s="50">
        <f>+IFERROR(VLOOKUP(A53,'2017'!$C$48:$T$73,2,FALSE),0)+IFERROR(VLOOKUP(A53,'2016'!$C$47:$T$69,2,FALSE),0)+IFERROR(VLOOKUP(A53,'2015'!$C$41:$T$61,2,FALSE),0)+IFERROR(VLOOKUP(A53,'2014'!$C$33:$T$45,2,FALSE),0)+IFERROR(VLOOKUP(A53,'2013'!$C$38:$T$54,2,FALSE),0)+IFERROR(VLOOKUP(A53,'2012'!$C$37:$T$52,2,FALSE),0)+IFERROR(VLOOKUP(A53,'2011'!$C$33:$T$46,2,FALSE),0)+IFERROR(VLOOKUP(A53,'2010'!$C$38:$T$54,2,FALSE),0)+IFERROR(VLOOKUP(A53,'2009'!$C$43:$T$63,2,FALSE),0)</f>
        <v>231</v>
      </c>
      <c r="C53" s="50">
        <f>+IFERROR(VLOOKUP(A53,'2017'!$C$48:$T$73,3,FALSE),0)+IFERROR(VLOOKUP(A53,'2016'!$C$47:$T$69,3,FALSE),0)+IFERROR(VLOOKUP(A53,'2015'!$C$41:$T$61,3,FALSE),0)+IFERROR(VLOOKUP(A53,'2014'!$C$33:$T$45,3,FALSE),0)+IFERROR(VLOOKUP(A53,'2013'!$C$38:$T$54,3,FALSE),0)+IFERROR(VLOOKUP(A53,'2012'!$C$37:$T$52,3,FALSE),0)+IFERROR(VLOOKUP(A53,'2011'!$C$33:$T$46,3,FALSE),0)+IFERROR(VLOOKUP(A53,'2010'!$C$38:$T$54,3,FALSE),0)+IFERROR(VLOOKUP(A53,'2009'!$C$43:$T$63,3,FALSE),0)</f>
        <v>186</v>
      </c>
      <c r="D53" s="50">
        <f>+IFERROR(VLOOKUP(A53,'2017'!$C$48:$T$73,4,FALSE),0)+IFERROR(VLOOKUP(A53,'2016'!$C$47:$T$69,4,FALSE),0)+IFERROR(VLOOKUP(A53,'2015'!$C$41:$T$61,4,FALSE),0)+IFERROR(VLOOKUP(A53,'2014'!$C$33:$T$45,4,FALSE),0)+IFERROR(VLOOKUP(A53,'2013'!$C$38:$T$54,4,FALSE),0)+IFERROR(VLOOKUP(A53,'2012'!$C$37:$T$52,4,FALSE),0)+IFERROR(VLOOKUP(A53,'2011'!$C$33:$T$46,4,FALSE),0)+IFERROR(VLOOKUP(A53,'2010'!$C$38:$T$54,4,FALSE),0)+IFERROR(VLOOKUP(A53,'2009'!$C$43:$T$63,4,FALSE),0)</f>
        <v>25</v>
      </c>
      <c r="E53" s="50">
        <f>+IFERROR(VLOOKUP(A53,'2017'!$C$48:$T$73,5,FALSE),0)+IFERROR(VLOOKUP(A53,'2016'!$C$47:$T$69,5,FALSE),0)+IFERROR(VLOOKUP(A53,'2015'!$C$41:$T$61,5,FALSE),0)+IFERROR(VLOOKUP(A53,'2014'!$C$33:$T$45,5,FALSE),0)+IFERROR(VLOOKUP(A53,'2013'!$C$38:$T$54,5,FALSE),0)+IFERROR(VLOOKUP(A53,'2012'!$C$37:$T$52,5,FALSE),0)+IFERROR(VLOOKUP(A53,'2011'!$C$33:$T$46,5,FALSE),0)+IFERROR(VLOOKUP(A53,'2010'!$C$38:$T$54,5,FALSE),0)+IFERROR(VLOOKUP(A53,'2009'!$C$43:$T$63,5,FALSE),0)</f>
        <v>442</v>
      </c>
      <c r="F53" s="52">
        <f t="shared" si="0"/>
        <v>0.9434389140271493</v>
      </c>
    </row>
    <row r="54" spans="1:6" x14ac:dyDescent="0.25">
      <c r="A54" s="11" t="s">
        <v>307</v>
      </c>
      <c r="B54" s="50">
        <f>+IFERROR(VLOOKUP(A54,'2017'!$C$48:$T$73,2,FALSE),0)+IFERROR(VLOOKUP(A54,'2016'!$C$47:$T$69,2,FALSE),0)+IFERROR(VLOOKUP(A54,'2015'!$C$41:$T$61,2,FALSE),0)+IFERROR(VLOOKUP(A54,'2014'!$C$33:$T$45,2,FALSE),0)+IFERROR(VLOOKUP(A54,'2013'!$C$38:$T$54,2,FALSE),0)+IFERROR(VLOOKUP(A54,'2012'!$C$37:$T$52,2,FALSE),0)+IFERROR(VLOOKUP(A54,'2011'!$C$33:$T$46,2,FALSE),0)+IFERROR(VLOOKUP(A54,'2010'!$C$38:$T$54,2,FALSE),0)+IFERROR(VLOOKUP(A54,'2009'!$C$43:$T$63,2,FALSE),0)</f>
        <v>0</v>
      </c>
      <c r="C54" s="50">
        <f>+IFERROR(VLOOKUP(A54,'2017'!$C$48:$T$73,3,FALSE),0)+IFERROR(VLOOKUP(A54,'2016'!$C$47:$T$69,3,FALSE),0)+IFERROR(VLOOKUP(A54,'2015'!$C$41:$T$61,3,FALSE),0)+IFERROR(VLOOKUP(A54,'2014'!$C$33:$T$45,3,FALSE),0)+IFERROR(VLOOKUP(A54,'2013'!$C$38:$T$54,3,FALSE),0)+IFERROR(VLOOKUP(A54,'2012'!$C$37:$T$52,3,FALSE),0)+IFERROR(VLOOKUP(A54,'2011'!$C$33:$T$46,3,FALSE),0)+IFERROR(VLOOKUP(A54,'2010'!$C$38:$T$54,3,FALSE),0)+IFERROR(VLOOKUP(A54,'2009'!$C$43:$T$63,3,FALSE),0)</f>
        <v>0</v>
      </c>
      <c r="D54" s="50">
        <f>+IFERROR(VLOOKUP(A54,'2017'!$C$48:$T$73,4,FALSE),0)+IFERROR(VLOOKUP(A54,'2016'!$C$47:$T$69,4,FALSE),0)+IFERROR(VLOOKUP(A54,'2015'!$C$41:$T$61,4,FALSE),0)+IFERROR(VLOOKUP(A54,'2014'!$C$33:$T$45,4,FALSE),0)+IFERROR(VLOOKUP(A54,'2013'!$C$38:$T$54,4,FALSE),0)+IFERROR(VLOOKUP(A54,'2012'!$C$37:$T$52,4,FALSE),0)+IFERROR(VLOOKUP(A54,'2011'!$C$33:$T$46,4,FALSE),0)+IFERROR(VLOOKUP(A54,'2010'!$C$38:$T$54,4,FALSE),0)+IFERROR(VLOOKUP(A54,'2009'!$C$43:$T$63,4,FALSE),0)</f>
        <v>0</v>
      </c>
      <c r="E54" s="50">
        <f>+IFERROR(VLOOKUP(A54,'2017'!$C$48:$T$73,5,FALSE),0)+IFERROR(VLOOKUP(A54,'2016'!$C$47:$T$69,5,FALSE),0)+IFERROR(VLOOKUP(A54,'2015'!$C$41:$T$61,5,FALSE),0)+IFERROR(VLOOKUP(A54,'2014'!$C$33:$T$45,5,FALSE),0)+IFERROR(VLOOKUP(A54,'2013'!$C$38:$T$54,5,FALSE),0)+IFERROR(VLOOKUP(A54,'2012'!$C$37:$T$52,5,FALSE),0)+IFERROR(VLOOKUP(A54,'2011'!$C$33:$T$46,5,FALSE),0)+IFERROR(VLOOKUP(A54,'2010'!$C$38:$T$54,5,FALSE),0)+IFERROR(VLOOKUP(A54,'2009'!$C$43:$T$63,5,FALSE),0)</f>
        <v>0</v>
      </c>
      <c r="F54" s="41" t="str">
        <f t="shared" si="0"/>
        <v>N/A</v>
      </c>
    </row>
    <row r="55" spans="1:6" x14ac:dyDescent="0.25">
      <c r="A55" s="11" t="s">
        <v>235</v>
      </c>
      <c r="B55" s="50">
        <f>+IFERROR(VLOOKUP(A55,'2017'!$C$48:$T$73,2,FALSE),0)+IFERROR(VLOOKUP(A55,'2016'!$C$47:$T$69,2,FALSE),0)+IFERROR(VLOOKUP(A55,'2015'!$C$41:$T$61,2,FALSE),0)+IFERROR(VLOOKUP(A55,'2014'!$C$33:$T$45,2,FALSE),0)+IFERROR(VLOOKUP(A55,'2013'!$C$38:$T$54,2,FALSE),0)+IFERROR(VLOOKUP(A55,'2012'!$C$37:$T$52,2,FALSE),0)+IFERROR(VLOOKUP(A55,'2011'!$C$33:$T$46,2,FALSE),0)+IFERROR(VLOOKUP(A55,'2010'!$C$38:$T$54,2,FALSE),0)+IFERROR(VLOOKUP(A55,'2009'!$C$43:$T$63,2,FALSE),0)</f>
        <v>3</v>
      </c>
      <c r="C55" s="50">
        <f>+IFERROR(VLOOKUP(A55,'2017'!$C$48:$T$73,3,FALSE),0)+IFERROR(VLOOKUP(A55,'2016'!$C$47:$T$69,3,FALSE),0)+IFERROR(VLOOKUP(A55,'2015'!$C$41:$T$61,3,FALSE),0)+IFERROR(VLOOKUP(A55,'2014'!$C$33:$T$45,3,FALSE),0)+IFERROR(VLOOKUP(A55,'2013'!$C$38:$T$54,3,FALSE),0)+IFERROR(VLOOKUP(A55,'2012'!$C$37:$T$52,3,FALSE),0)+IFERROR(VLOOKUP(A55,'2011'!$C$33:$T$46,3,FALSE),0)+IFERROR(VLOOKUP(A55,'2010'!$C$38:$T$54,3,FALSE),0)+IFERROR(VLOOKUP(A55,'2009'!$C$43:$T$63,3,FALSE),0)</f>
        <v>2</v>
      </c>
      <c r="D55" s="50">
        <f>+IFERROR(VLOOKUP(A55,'2017'!$C$48:$T$73,4,FALSE),0)+IFERROR(VLOOKUP(A55,'2016'!$C$47:$T$69,4,FALSE),0)+IFERROR(VLOOKUP(A55,'2015'!$C$41:$T$61,4,FALSE),0)+IFERROR(VLOOKUP(A55,'2014'!$C$33:$T$45,4,FALSE),0)+IFERROR(VLOOKUP(A55,'2013'!$C$38:$T$54,4,FALSE),0)+IFERROR(VLOOKUP(A55,'2012'!$C$37:$T$52,4,FALSE),0)+IFERROR(VLOOKUP(A55,'2011'!$C$33:$T$46,4,FALSE),0)+IFERROR(VLOOKUP(A55,'2010'!$C$38:$T$54,4,FALSE),0)+IFERROR(VLOOKUP(A55,'2009'!$C$43:$T$63,4,FALSE),0)</f>
        <v>1</v>
      </c>
      <c r="E55" s="50">
        <f>+IFERROR(VLOOKUP(A55,'2017'!$C$48:$T$73,5,FALSE),0)+IFERROR(VLOOKUP(A55,'2016'!$C$47:$T$69,5,FALSE),0)+IFERROR(VLOOKUP(A55,'2015'!$C$41:$T$61,5,FALSE),0)+IFERROR(VLOOKUP(A55,'2014'!$C$33:$T$45,5,FALSE),0)+IFERROR(VLOOKUP(A55,'2013'!$C$38:$T$54,5,FALSE),0)+IFERROR(VLOOKUP(A55,'2012'!$C$37:$T$52,5,FALSE),0)+IFERROR(VLOOKUP(A55,'2011'!$C$33:$T$46,5,FALSE),0)+IFERROR(VLOOKUP(A55,'2010'!$C$38:$T$54,5,FALSE),0)+IFERROR(VLOOKUP(A55,'2009'!$C$43:$T$63,5,FALSE),0)</f>
        <v>6</v>
      </c>
      <c r="F55" s="52">
        <f t="shared" si="0"/>
        <v>0.83333333333333337</v>
      </c>
    </row>
    <row r="56" spans="1:6" x14ac:dyDescent="0.25">
      <c r="A56" s="11" t="s">
        <v>308</v>
      </c>
      <c r="B56" s="50">
        <f>+IFERROR(VLOOKUP(A56,'2017'!$C$48:$T$73,2,FALSE),0)+IFERROR(VLOOKUP(A56,'2016'!$C$47:$T$69,2,FALSE),0)+IFERROR(VLOOKUP(A56,'2015'!$C$41:$T$61,2,FALSE),0)+IFERROR(VLOOKUP(A56,'2014'!$C$33:$T$45,2,FALSE),0)+IFERROR(VLOOKUP(A56,'2013'!$C$38:$T$54,2,FALSE),0)+IFERROR(VLOOKUP(A56,'2012'!$C$37:$T$52,2,FALSE),0)+IFERROR(VLOOKUP(A56,'2011'!$C$33:$T$46,2,FALSE),0)+IFERROR(VLOOKUP(A56,'2010'!$C$38:$T$54,2,FALSE),0)+IFERROR(VLOOKUP(A56,'2009'!$C$43:$T$63,2,FALSE),0)</f>
        <v>18</v>
      </c>
      <c r="C56" s="50">
        <f>+IFERROR(VLOOKUP(A56,'2017'!$C$48:$T$73,3,FALSE),0)+IFERROR(VLOOKUP(A56,'2016'!$C$47:$T$69,3,FALSE),0)+IFERROR(VLOOKUP(A56,'2015'!$C$41:$T$61,3,FALSE),0)+IFERROR(VLOOKUP(A56,'2014'!$C$33:$T$45,3,FALSE),0)+IFERROR(VLOOKUP(A56,'2013'!$C$38:$T$54,3,FALSE),0)+IFERROR(VLOOKUP(A56,'2012'!$C$37:$T$52,3,FALSE),0)+IFERROR(VLOOKUP(A56,'2011'!$C$33:$T$46,3,FALSE),0)+IFERROR(VLOOKUP(A56,'2010'!$C$38:$T$54,3,FALSE),0)+IFERROR(VLOOKUP(A56,'2009'!$C$43:$T$63,3,FALSE),0)</f>
        <v>6</v>
      </c>
      <c r="D56" s="50">
        <f>+IFERROR(VLOOKUP(A56,'2017'!$C$48:$T$73,4,FALSE),0)+IFERROR(VLOOKUP(A56,'2016'!$C$47:$T$69,4,FALSE),0)+IFERROR(VLOOKUP(A56,'2015'!$C$41:$T$61,4,FALSE),0)+IFERROR(VLOOKUP(A56,'2014'!$C$33:$T$45,4,FALSE),0)+IFERROR(VLOOKUP(A56,'2013'!$C$38:$T$54,4,FALSE),0)+IFERROR(VLOOKUP(A56,'2012'!$C$37:$T$52,4,FALSE),0)+IFERROR(VLOOKUP(A56,'2011'!$C$33:$T$46,4,FALSE),0)+IFERROR(VLOOKUP(A56,'2010'!$C$38:$T$54,4,FALSE),0)+IFERROR(VLOOKUP(A56,'2009'!$C$43:$T$63,4,FALSE),0)</f>
        <v>3</v>
      </c>
      <c r="E56" s="50">
        <f>+IFERROR(VLOOKUP(A56,'2017'!$C$48:$T$73,5,FALSE),0)+IFERROR(VLOOKUP(A56,'2016'!$C$47:$T$69,5,FALSE),0)+IFERROR(VLOOKUP(A56,'2015'!$C$41:$T$61,5,FALSE),0)+IFERROR(VLOOKUP(A56,'2014'!$C$33:$T$45,5,FALSE),0)+IFERROR(VLOOKUP(A56,'2013'!$C$38:$T$54,5,FALSE),0)+IFERROR(VLOOKUP(A56,'2012'!$C$37:$T$52,5,FALSE),0)+IFERROR(VLOOKUP(A56,'2011'!$C$33:$T$46,5,FALSE),0)+IFERROR(VLOOKUP(A56,'2010'!$C$38:$T$54,5,FALSE),0)+IFERROR(VLOOKUP(A56,'2009'!$C$43:$T$63,5,FALSE),0)</f>
        <v>27</v>
      </c>
      <c r="F56" s="52">
        <f t="shared" si="0"/>
        <v>0.88888888888888884</v>
      </c>
    </row>
    <row r="57" spans="1:6" x14ac:dyDescent="0.25">
      <c r="A57" s="11" t="s">
        <v>275</v>
      </c>
      <c r="B57" s="50">
        <f>+IFERROR(VLOOKUP(A57,'2017'!$C$48:$T$73,2,FALSE),0)+IFERROR(VLOOKUP(A57,'2016'!$C$47:$T$69,2,FALSE),0)+IFERROR(VLOOKUP(A57,'2015'!$C$41:$T$61,2,FALSE),0)+IFERROR(VLOOKUP(A57,'2014'!$C$33:$T$45,2,FALSE),0)+IFERROR(VLOOKUP(A57,'2013'!$C$38:$T$54,2,FALSE),0)+IFERROR(VLOOKUP(A57,'2012'!$C$37:$T$52,2,FALSE),0)+IFERROR(VLOOKUP(A57,'2011'!$C$33:$T$46,2,FALSE),0)+IFERROR(VLOOKUP(A57,'2010'!$C$38:$T$54,2,FALSE),0)+IFERROR(VLOOKUP(A57,'2009'!$C$43:$T$63,2,FALSE),0)</f>
        <v>102</v>
      </c>
      <c r="C57" s="50">
        <f>+IFERROR(VLOOKUP(A57,'2017'!$C$48:$T$73,3,FALSE),0)+IFERROR(VLOOKUP(A57,'2016'!$C$47:$T$69,3,FALSE),0)+IFERROR(VLOOKUP(A57,'2015'!$C$41:$T$61,3,FALSE),0)+IFERROR(VLOOKUP(A57,'2014'!$C$33:$T$45,3,FALSE),0)+IFERROR(VLOOKUP(A57,'2013'!$C$38:$T$54,3,FALSE),0)+IFERROR(VLOOKUP(A57,'2012'!$C$37:$T$52,3,FALSE),0)+IFERROR(VLOOKUP(A57,'2011'!$C$33:$T$46,3,FALSE),0)+IFERROR(VLOOKUP(A57,'2010'!$C$38:$T$54,3,FALSE),0)+IFERROR(VLOOKUP(A57,'2009'!$C$43:$T$63,3,FALSE),0)</f>
        <v>524</v>
      </c>
      <c r="D57" s="50">
        <f>+IFERROR(VLOOKUP(A57,'2017'!$C$48:$T$73,4,FALSE),0)+IFERROR(VLOOKUP(A57,'2016'!$C$47:$T$69,4,FALSE),0)+IFERROR(VLOOKUP(A57,'2015'!$C$41:$T$61,4,FALSE),0)+IFERROR(VLOOKUP(A57,'2014'!$C$33:$T$45,4,FALSE),0)+IFERROR(VLOOKUP(A57,'2013'!$C$38:$T$54,4,FALSE),0)+IFERROR(VLOOKUP(A57,'2012'!$C$37:$T$52,4,FALSE),0)+IFERROR(VLOOKUP(A57,'2011'!$C$33:$T$46,4,FALSE),0)+IFERROR(VLOOKUP(A57,'2010'!$C$38:$T$54,4,FALSE),0)+IFERROR(VLOOKUP(A57,'2009'!$C$43:$T$63,4,FALSE),0)</f>
        <v>32</v>
      </c>
      <c r="E57" s="50">
        <f>+IFERROR(VLOOKUP(A57,'2017'!$C$48:$T$73,5,FALSE),0)+IFERROR(VLOOKUP(A57,'2016'!$C$47:$T$69,5,FALSE),0)+IFERROR(VLOOKUP(A57,'2015'!$C$41:$T$61,5,FALSE),0)+IFERROR(VLOOKUP(A57,'2014'!$C$33:$T$45,5,FALSE),0)+IFERROR(VLOOKUP(A57,'2013'!$C$38:$T$54,5,FALSE),0)+IFERROR(VLOOKUP(A57,'2012'!$C$37:$T$52,5,FALSE),0)+IFERROR(VLOOKUP(A57,'2011'!$C$33:$T$46,5,FALSE),0)+IFERROR(VLOOKUP(A57,'2010'!$C$38:$T$54,5,FALSE),0)+IFERROR(VLOOKUP(A57,'2009'!$C$43:$T$63,5,FALSE),0)</f>
        <v>658</v>
      </c>
      <c r="F57" s="52">
        <f t="shared" si="0"/>
        <v>0.95136778115501519</v>
      </c>
    </row>
    <row r="58" spans="1:6" x14ac:dyDescent="0.25">
      <c r="A58" s="11" t="s">
        <v>309</v>
      </c>
      <c r="B58" s="50">
        <f>+IFERROR(VLOOKUP(A58,'2017'!$C$48:$T$73,2,FALSE),0)+IFERROR(VLOOKUP(A58,'2016'!$C$47:$T$69,2,FALSE),0)+IFERROR(VLOOKUP(A58,'2015'!$C$41:$T$61,2,FALSE),0)+IFERROR(VLOOKUP(A58,'2014'!$C$33:$T$45,2,FALSE),0)+IFERROR(VLOOKUP(A58,'2013'!$C$38:$T$54,2,FALSE),0)+IFERROR(VLOOKUP(A58,'2012'!$C$37:$T$52,2,FALSE),0)+IFERROR(VLOOKUP(A58,'2011'!$C$33:$T$46,2,FALSE),0)+IFERROR(VLOOKUP(A58,'2010'!$C$38:$T$54,2,FALSE),0)+IFERROR(VLOOKUP(A58,'2009'!$C$43:$T$63,2,FALSE),0)</f>
        <v>0</v>
      </c>
      <c r="C58" s="50">
        <f>+IFERROR(VLOOKUP(A58,'2017'!$C$48:$T$73,3,FALSE),0)+IFERROR(VLOOKUP(A58,'2016'!$C$47:$T$69,3,FALSE),0)+IFERROR(VLOOKUP(A58,'2015'!$C$41:$T$61,3,FALSE),0)+IFERROR(VLOOKUP(A58,'2014'!$C$33:$T$45,3,FALSE),0)+IFERROR(VLOOKUP(A58,'2013'!$C$38:$T$54,3,FALSE),0)+IFERROR(VLOOKUP(A58,'2012'!$C$37:$T$52,3,FALSE),0)+IFERROR(VLOOKUP(A58,'2011'!$C$33:$T$46,3,FALSE),0)+IFERROR(VLOOKUP(A58,'2010'!$C$38:$T$54,3,FALSE),0)+IFERROR(VLOOKUP(A58,'2009'!$C$43:$T$63,3,FALSE),0)</f>
        <v>0</v>
      </c>
      <c r="D58" s="50">
        <f>+IFERROR(VLOOKUP(A58,'2017'!$C$48:$T$73,4,FALSE),0)+IFERROR(VLOOKUP(A58,'2016'!$C$47:$T$69,4,FALSE),0)+IFERROR(VLOOKUP(A58,'2015'!$C$41:$T$61,4,FALSE),0)+IFERROR(VLOOKUP(A58,'2014'!$C$33:$T$45,4,FALSE),0)+IFERROR(VLOOKUP(A58,'2013'!$C$38:$T$54,4,FALSE),0)+IFERROR(VLOOKUP(A58,'2012'!$C$37:$T$52,4,FALSE),0)+IFERROR(VLOOKUP(A58,'2011'!$C$33:$T$46,4,FALSE),0)+IFERROR(VLOOKUP(A58,'2010'!$C$38:$T$54,4,FALSE),0)+IFERROR(VLOOKUP(A58,'2009'!$C$43:$T$63,4,FALSE),0)</f>
        <v>0</v>
      </c>
      <c r="E58" s="50">
        <f>+IFERROR(VLOOKUP(A58,'2017'!$C$48:$T$73,5,FALSE),0)+IFERROR(VLOOKUP(A58,'2016'!$C$47:$T$69,5,FALSE),0)+IFERROR(VLOOKUP(A58,'2015'!$C$41:$T$61,5,FALSE),0)+IFERROR(VLOOKUP(A58,'2014'!$C$33:$T$45,5,FALSE),0)+IFERROR(VLOOKUP(A58,'2013'!$C$38:$T$54,5,FALSE),0)+IFERROR(VLOOKUP(A58,'2012'!$C$37:$T$52,5,FALSE),0)+IFERROR(VLOOKUP(A58,'2011'!$C$33:$T$46,5,FALSE),0)+IFERROR(VLOOKUP(A58,'2010'!$C$38:$T$54,5,FALSE),0)+IFERROR(VLOOKUP(A58,'2009'!$C$43:$T$63,5,FALSE),0)</f>
        <v>0</v>
      </c>
      <c r="F58" s="41" t="str">
        <f t="shared" si="0"/>
        <v>N/A</v>
      </c>
    </row>
    <row r="59" spans="1:6" x14ac:dyDescent="0.25">
      <c r="A59" s="11" t="s">
        <v>288</v>
      </c>
      <c r="B59" s="50">
        <f>+IFERROR(VLOOKUP(A59,'2017'!$C$48:$T$73,2,FALSE),0)+IFERROR(VLOOKUP(A59,'2016'!$C$47:$T$69,2,FALSE),0)+IFERROR(VLOOKUP(A59,'2015'!$C$41:$T$61,2,FALSE),0)+IFERROR(VLOOKUP(A59,'2014'!$C$33:$T$45,2,FALSE),0)+IFERROR(VLOOKUP(A59,'2013'!$C$38:$T$54,2,FALSE),0)+IFERROR(VLOOKUP(A59,'2012'!$C$37:$T$52,2,FALSE),0)+IFERROR(VLOOKUP(A59,'2011'!$C$33:$T$46,2,FALSE),0)+IFERROR(VLOOKUP(A59,'2010'!$C$38:$T$54,2,FALSE),0)+IFERROR(VLOOKUP(A59,'2009'!$C$43:$T$63,2,FALSE),0)</f>
        <v>0</v>
      </c>
      <c r="C59" s="50">
        <f>+IFERROR(VLOOKUP(A59,'2017'!$C$48:$T$73,3,FALSE),0)+IFERROR(VLOOKUP(A59,'2016'!$C$47:$T$69,3,FALSE),0)+IFERROR(VLOOKUP(A59,'2015'!$C$41:$T$61,3,FALSE),0)+IFERROR(VLOOKUP(A59,'2014'!$C$33:$T$45,3,FALSE),0)+IFERROR(VLOOKUP(A59,'2013'!$C$38:$T$54,3,FALSE),0)+IFERROR(VLOOKUP(A59,'2012'!$C$37:$T$52,3,FALSE),0)+IFERROR(VLOOKUP(A59,'2011'!$C$33:$T$46,3,FALSE),0)+IFERROR(VLOOKUP(A59,'2010'!$C$38:$T$54,3,FALSE),0)+IFERROR(VLOOKUP(A59,'2009'!$C$43:$T$63,3,FALSE),0)</f>
        <v>0</v>
      </c>
      <c r="D59" s="50">
        <f>+IFERROR(VLOOKUP(A59,'2017'!$C$48:$T$73,4,FALSE),0)+IFERROR(VLOOKUP(A59,'2016'!$C$47:$T$69,4,FALSE),0)+IFERROR(VLOOKUP(A59,'2015'!$C$41:$T$61,4,FALSE),0)+IFERROR(VLOOKUP(A59,'2014'!$C$33:$T$45,4,FALSE),0)+IFERROR(VLOOKUP(A59,'2013'!$C$38:$T$54,4,FALSE),0)+IFERROR(VLOOKUP(A59,'2012'!$C$37:$T$52,4,FALSE),0)+IFERROR(VLOOKUP(A59,'2011'!$C$33:$T$46,4,FALSE),0)+IFERROR(VLOOKUP(A59,'2010'!$C$38:$T$54,4,FALSE),0)+IFERROR(VLOOKUP(A59,'2009'!$C$43:$T$63,4,FALSE),0)</f>
        <v>0</v>
      </c>
      <c r="E59" s="50">
        <f>+IFERROR(VLOOKUP(A59,'2017'!$C$48:$T$73,5,FALSE),0)+IFERROR(VLOOKUP(A59,'2016'!$C$47:$T$69,5,FALSE),0)+IFERROR(VLOOKUP(A59,'2015'!$C$41:$T$61,5,FALSE),0)+IFERROR(VLOOKUP(A59,'2014'!$C$33:$T$45,5,FALSE),0)+IFERROR(VLOOKUP(A59,'2013'!$C$38:$T$54,5,FALSE),0)+IFERROR(VLOOKUP(A59,'2012'!$C$37:$T$52,5,FALSE),0)+IFERROR(VLOOKUP(A59,'2011'!$C$33:$T$46,5,FALSE),0)+IFERROR(VLOOKUP(A59,'2010'!$C$38:$T$54,5,FALSE),0)+IFERROR(VLOOKUP(A59,'2009'!$C$43:$T$63,5,FALSE),0)</f>
        <v>0</v>
      </c>
      <c r="F59" s="41" t="str">
        <f t="shared" si="0"/>
        <v>N/A</v>
      </c>
    </row>
    <row r="60" spans="1:6" x14ac:dyDescent="0.25">
      <c r="A60" s="11" t="s">
        <v>300</v>
      </c>
      <c r="B60" s="50">
        <f>+IFERROR(VLOOKUP(A60,'2017'!$C$48:$T$73,2,FALSE),0)+IFERROR(VLOOKUP(A60,'2016'!$C$47:$T$69,2,FALSE),0)+IFERROR(VLOOKUP(A60,'2015'!$C$41:$T$61,2,FALSE),0)+IFERROR(VLOOKUP(A60,'2014'!$C$33:$T$45,2,FALSE),0)+IFERROR(VLOOKUP(A60,'2013'!$C$38:$T$54,2,FALSE),0)+IFERROR(VLOOKUP(A60,'2012'!$C$37:$T$52,2,FALSE),0)+IFERROR(VLOOKUP(A60,'2011'!$C$33:$T$46,2,FALSE),0)+IFERROR(VLOOKUP(A60,'2010'!$C$38:$T$54,2,FALSE),0)+IFERROR(VLOOKUP(A60,'2009'!$C$43:$T$63,2,FALSE),0)</f>
        <v>0</v>
      </c>
      <c r="C60" s="50">
        <f>+IFERROR(VLOOKUP(A60,'2017'!$C$48:$T$73,3,FALSE),0)+IFERROR(VLOOKUP(A60,'2016'!$C$47:$T$69,3,FALSE),0)+IFERROR(VLOOKUP(A60,'2015'!$C$41:$T$61,3,FALSE),0)+IFERROR(VLOOKUP(A60,'2014'!$C$33:$T$45,3,FALSE),0)+IFERROR(VLOOKUP(A60,'2013'!$C$38:$T$54,3,FALSE),0)+IFERROR(VLOOKUP(A60,'2012'!$C$37:$T$52,3,FALSE),0)+IFERROR(VLOOKUP(A60,'2011'!$C$33:$T$46,3,FALSE),0)+IFERROR(VLOOKUP(A60,'2010'!$C$38:$T$54,3,FALSE),0)+IFERROR(VLOOKUP(A60,'2009'!$C$43:$T$63,3,FALSE),0)</f>
        <v>0</v>
      </c>
      <c r="D60" s="50">
        <f>+IFERROR(VLOOKUP(A60,'2017'!$C$48:$T$73,4,FALSE),0)+IFERROR(VLOOKUP(A60,'2016'!$C$47:$T$69,4,FALSE),0)+IFERROR(VLOOKUP(A60,'2015'!$C$41:$T$61,4,FALSE),0)+IFERROR(VLOOKUP(A60,'2014'!$C$33:$T$45,4,FALSE),0)+IFERROR(VLOOKUP(A60,'2013'!$C$38:$T$54,4,FALSE),0)+IFERROR(VLOOKUP(A60,'2012'!$C$37:$T$52,4,FALSE),0)+IFERROR(VLOOKUP(A60,'2011'!$C$33:$T$46,4,FALSE),0)+IFERROR(VLOOKUP(A60,'2010'!$C$38:$T$54,4,FALSE),0)+IFERROR(VLOOKUP(A60,'2009'!$C$43:$T$63,4,FALSE),0)</f>
        <v>1</v>
      </c>
      <c r="E60" s="50">
        <f>+IFERROR(VLOOKUP(A60,'2017'!$C$48:$T$73,5,FALSE),0)+IFERROR(VLOOKUP(A60,'2016'!$C$47:$T$69,5,FALSE),0)+IFERROR(VLOOKUP(A60,'2015'!$C$41:$T$61,5,FALSE),0)+IFERROR(VLOOKUP(A60,'2014'!$C$33:$T$45,5,FALSE),0)+IFERROR(VLOOKUP(A60,'2013'!$C$38:$T$54,5,FALSE),0)+IFERROR(VLOOKUP(A60,'2012'!$C$37:$T$52,5,FALSE),0)+IFERROR(VLOOKUP(A60,'2011'!$C$33:$T$46,5,FALSE),0)+IFERROR(VLOOKUP(A60,'2010'!$C$38:$T$54,5,FALSE),0)+IFERROR(VLOOKUP(A60,'2009'!$C$43:$T$63,5,FALSE),0)</f>
        <v>1</v>
      </c>
      <c r="F60" s="52">
        <f t="shared" si="0"/>
        <v>0</v>
      </c>
    </row>
    <row r="61" spans="1:6" x14ac:dyDescent="0.25">
      <c r="A61" s="11" t="s">
        <v>310</v>
      </c>
      <c r="B61" s="50">
        <f>+IFERROR(VLOOKUP(A61,'2017'!$C$48:$T$73,2,FALSE),0)+IFERROR(VLOOKUP(A61,'2016'!$C$47:$T$69,2,FALSE),0)+IFERROR(VLOOKUP(A61,'2015'!$C$41:$T$61,2,FALSE),0)+IFERROR(VLOOKUP(A61,'2014'!$C$33:$T$45,2,FALSE),0)+IFERROR(VLOOKUP(A61,'2013'!$C$38:$T$54,2,FALSE),0)+IFERROR(VLOOKUP(A61,'2012'!$C$37:$T$52,2,FALSE),0)+IFERROR(VLOOKUP(A61,'2011'!$C$33:$T$46,2,FALSE),0)+IFERROR(VLOOKUP(A61,'2010'!$C$38:$T$54,2,FALSE),0)+IFERROR(VLOOKUP(A61,'2009'!$C$43:$T$63,2,FALSE),0)</f>
        <v>1</v>
      </c>
      <c r="C61" s="50">
        <f>+IFERROR(VLOOKUP(A61,'2017'!$C$48:$T$73,3,FALSE),0)+IFERROR(VLOOKUP(A61,'2016'!$C$47:$T$69,3,FALSE),0)+IFERROR(VLOOKUP(A61,'2015'!$C$41:$T$61,3,FALSE),0)+IFERROR(VLOOKUP(A61,'2014'!$C$33:$T$45,3,FALSE),0)+IFERROR(VLOOKUP(A61,'2013'!$C$38:$T$54,3,FALSE),0)+IFERROR(VLOOKUP(A61,'2012'!$C$37:$T$52,3,FALSE),0)+IFERROR(VLOOKUP(A61,'2011'!$C$33:$T$46,3,FALSE),0)+IFERROR(VLOOKUP(A61,'2010'!$C$38:$T$54,3,FALSE),0)+IFERROR(VLOOKUP(A61,'2009'!$C$43:$T$63,3,FALSE),0)</f>
        <v>46</v>
      </c>
      <c r="D61" s="50">
        <f>+IFERROR(VLOOKUP(A61,'2017'!$C$48:$T$73,4,FALSE),0)+IFERROR(VLOOKUP(A61,'2016'!$C$47:$T$69,4,FALSE),0)+IFERROR(VLOOKUP(A61,'2015'!$C$41:$T$61,4,FALSE),0)+IFERROR(VLOOKUP(A61,'2014'!$C$33:$T$45,4,FALSE),0)+IFERROR(VLOOKUP(A61,'2013'!$C$38:$T$54,4,FALSE),0)+IFERROR(VLOOKUP(A61,'2012'!$C$37:$T$52,4,FALSE),0)+IFERROR(VLOOKUP(A61,'2011'!$C$33:$T$46,4,FALSE),0)+IFERROR(VLOOKUP(A61,'2010'!$C$38:$T$54,4,FALSE),0)+IFERROR(VLOOKUP(A61,'2009'!$C$43:$T$63,4,FALSE),0)</f>
        <v>4</v>
      </c>
      <c r="E61" s="50">
        <f>+IFERROR(VLOOKUP(A61,'2017'!$C$48:$T$73,5,FALSE),0)+IFERROR(VLOOKUP(A61,'2016'!$C$47:$T$69,5,FALSE),0)+IFERROR(VLOOKUP(A61,'2015'!$C$41:$T$61,5,FALSE),0)+IFERROR(VLOOKUP(A61,'2014'!$C$33:$T$45,5,FALSE),0)+IFERROR(VLOOKUP(A61,'2013'!$C$38:$T$54,5,FALSE),0)+IFERROR(VLOOKUP(A61,'2012'!$C$37:$T$52,5,FALSE),0)+IFERROR(VLOOKUP(A61,'2011'!$C$33:$T$46,5,FALSE),0)+IFERROR(VLOOKUP(A61,'2010'!$C$38:$T$54,5,FALSE),0)+IFERROR(VLOOKUP(A61,'2009'!$C$43:$T$63,5,FALSE),0)</f>
        <v>51</v>
      </c>
      <c r="F61" s="52">
        <f t="shared" si="0"/>
        <v>0.92156862745098034</v>
      </c>
    </row>
    <row r="62" spans="1:6" x14ac:dyDescent="0.25">
      <c r="A62" s="11" t="s">
        <v>259</v>
      </c>
      <c r="B62" s="50">
        <f>+IFERROR(VLOOKUP(A62,'2017'!$C$48:$T$73,2,FALSE),0)+IFERROR(VLOOKUP(A62,'2016'!$C$47:$T$69,2,FALSE),0)+IFERROR(VLOOKUP(A62,'2015'!$C$41:$T$61,2,FALSE),0)+IFERROR(VLOOKUP(A62,'2014'!$C$33:$T$45,2,FALSE),0)+IFERROR(VLOOKUP(A62,'2013'!$C$38:$T$54,2,FALSE),0)+IFERROR(VLOOKUP(A62,'2012'!$C$37:$T$52,2,FALSE),0)+IFERROR(VLOOKUP(A62,'2011'!$C$33:$T$46,2,FALSE),0)+IFERROR(VLOOKUP(A62,'2010'!$C$38:$T$54,2,FALSE),0)+IFERROR(VLOOKUP(A62,'2009'!$C$43:$T$63,2,FALSE),0)</f>
        <v>2</v>
      </c>
      <c r="C62" s="50">
        <f>+IFERROR(VLOOKUP(A62,'2017'!$C$48:$T$73,3,FALSE),0)+IFERROR(VLOOKUP(A62,'2016'!$C$47:$T$69,3,FALSE),0)+IFERROR(VLOOKUP(A62,'2015'!$C$41:$T$61,3,FALSE),0)+IFERROR(VLOOKUP(A62,'2014'!$C$33:$T$45,3,FALSE),0)+IFERROR(VLOOKUP(A62,'2013'!$C$38:$T$54,3,FALSE),0)+IFERROR(VLOOKUP(A62,'2012'!$C$37:$T$52,3,FALSE),0)+IFERROR(VLOOKUP(A62,'2011'!$C$33:$T$46,3,FALSE),0)+IFERROR(VLOOKUP(A62,'2010'!$C$38:$T$54,3,FALSE),0)+IFERROR(VLOOKUP(A62,'2009'!$C$43:$T$63,3,FALSE),0)</f>
        <v>32</v>
      </c>
      <c r="D62" s="50">
        <f>+IFERROR(VLOOKUP(A62,'2017'!$C$48:$T$73,4,FALSE),0)+IFERROR(VLOOKUP(A62,'2016'!$C$47:$T$69,4,FALSE),0)+IFERROR(VLOOKUP(A62,'2015'!$C$41:$T$61,4,FALSE),0)+IFERROR(VLOOKUP(A62,'2014'!$C$33:$T$45,4,FALSE),0)+IFERROR(VLOOKUP(A62,'2013'!$C$38:$T$54,4,FALSE),0)+IFERROR(VLOOKUP(A62,'2012'!$C$37:$T$52,4,FALSE),0)+IFERROR(VLOOKUP(A62,'2011'!$C$33:$T$46,4,FALSE),0)+IFERROR(VLOOKUP(A62,'2010'!$C$38:$T$54,4,FALSE),0)+IFERROR(VLOOKUP(A62,'2009'!$C$43:$T$63,4,FALSE),0)</f>
        <v>3</v>
      </c>
      <c r="E62" s="50">
        <f>+IFERROR(VLOOKUP(A62,'2017'!$C$48:$T$73,5,FALSE),0)+IFERROR(VLOOKUP(A62,'2016'!$C$47:$T$69,5,FALSE),0)+IFERROR(VLOOKUP(A62,'2015'!$C$41:$T$61,5,FALSE),0)+IFERROR(VLOOKUP(A62,'2014'!$C$33:$T$45,5,FALSE),0)+IFERROR(VLOOKUP(A62,'2013'!$C$38:$T$54,5,FALSE),0)+IFERROR(VLOOKUP(A62,'2012'!$C$37:$T$52,5,FALSE),0)+IFERROR(VLOOKUP(A62,'2011'!$C$33:$T$46,5,FALSE),0)+IFERROR(VLOOKUP(A62,'2010'!$C$38:$T$54,5,FALSE),0)+IFERROR(VLOOKUP(A62,'2009'!$C$43:$T$63,5,FALSE),0)</f>
        <v>37</v>
      </c>
      <c r="F62" s="52">
        <f t="shared" si="0"/>
        <v>0.91891891891891897</v>
      </c>
    </row>
    <row r="63" spans="1:6" x14ac:dyDescent="0.25">
      <c r="A63" s="11" t="s">
        <v>287</v>
      </c>
      <c r="B63" s="50">
        <f>+IFERROR(VLOOKUP(A63,'2017'!$C$48:$T$73,2,FALSE),0)+IFERROR(VLOOKUP(A63,'2016'!$C$47:$T$69,2,FALSE),0)+IFERROR(VLOOKUP(A63,'2015'!$C$41:$T$61,2,FALSE),0)+IFERROR(VLOOKUP(A63,'2014'!$C$33:$T$45,2,FALSE),0)+IFERROR(VLOOKUP(A63,'2013'!$C$38:$T$54,2,FALSE),0)+IFERROR(VLOOKUP(A63,'2012'!$C$37:$T$52,2,FALSE),0)+IFERROR(VLOOKUP(A63,'2011'!$C$33:$T$46,2,FALSE),0)+IFERROR(VLOOKUP(A63,'2010'!$C$38:$T$54,2,FALSE),0)+IFERROR(VLOOKUP(A63,'2009'!$C$43:$T$63,2,FALSE),0)</f>
        <v>0</v>
      </c>
      <c r="C63" s="50">
        <f>+IFERROR(VLOOKUP(A63,'2017'!$C$48:$T$73,3,FALSE),0)+IFERROR(VLOOKUP(A63,'2016'!$C$47:$T$69,3,FALSE),0)+IFERROR(VLOOKUP(A63,'2015'!$C$41:$T$61,3,FALSE),0)+IFERROR(VLOOKUP(A63,'2014'!$C$33:$T$45,3,FALSE),0)+IFERROR(VLOOKUP(A63,'2013'!$C$38:$T$54,3,FALSE),0)+IFERROR(VLOOKUP(A63,'2012'!$C$37:$T$52,3,FALSE),0)+IFERROR(VLOOKUP(A63,'2011'!$C$33:$T$46,3,FALSE),0)+IFERROR(VLOOKUP(A63,'2010'!$C$38:$T$54,3,FALSE),0)+IFERROR(VLOOKUP(A63,'2009'!$C$43:$T$63,3,FALSE),0)</f>
        <v>10</v>
      </c>
      <c r="D63" s="50">
        <f>+IFERROR(VLOOKUP(A63,'2017'!$C$48:$T$73,4,FALSE),0)+IFERROR(VLOOKUP(A63,'2016'!$C$47:$T$69,4,FALSE),0)+IFERROR(VLOOKUP(A63,'2015'!$C$41:$T$61,4,FALSE),0)+IFERROR(VLOOKUP(A63,'2014'!$C$33:$T$45,4,FALSE),0)+IFERROR(VLOOKUP(A63,'2013'!$C$38:$T$54,4,FALSE),0)+IFERROR(VLOOKUP(A63,'2012'!$C$37:$T$52,4,FALSE),0)+IFERROR(VLOOKUP(A63,'2011'!$C$33:$T$46,4,FALSE),0)+IFERROR(VLOOKUP(A63,'2010'!$C$38:$T$54,4,FALSE),0)+IFERROR(VLOOKUP(A63,'2009'!$C$43:$T$63,4,FALSE),0)</f>
        <v>2</v>
      </c>
      <c r="E63" s="50">
        <f>+IFERROR(VLOOKUP(A63,'2017'!$C$48:$T$73,5,FALSE),0)+IFERROR(VLOOKUP(A63,'2016'!$C$47:$T$69,5,FALSE),0)+IFERROR(VLOOKUP(A63,'2015'!$C$41:$T$61,5,FALSE),0)+IFERROR(VLOOKUP(A63,'2014'!$C$33:$T$45,5,FALSE),0)+IFERROR(VLOOKUP(A63,'2013'!$C$38:$T$54,5,FALSE),0)+IFERROR(VLOOKUP(A63,'2012'!$C$37:$T$52,5,FALSE),0)+IFERROR(VLOOKUP(A63,'2011'!$C$33:$T$46,5,FALSE),0)+IFERROR(VLOOKUP(A63,'2010'!$C$38:$T$54,5,FALSE),0)+IFERROR(VLOOKUP(A63,'2009'!$C$43:$T$63,5,FALSE),0)</f>
        <v>12</v>
      </c>
      <c r="F63" s="52">
        <f t="shared" si="0"/>
        <v>0.83333333333333337</v>
      </c>
    </row>
    <row r="64" spans="1:6" x14ac:dyDescent="0.25">
      <c r="A64" s="11" t="s">
        <v>242</v>
      </c>
      <c r="B64" s="50">
        <f>+IFERROR(VLOOKUP(A64,'2017'!$C$48:$T$73,2,FALSE),0)+IFERROR(VLOOKUP(A64,'2016'!$C$47:$T$69,2,FALSE),0)+IFERROR(VLOOKUP(A64,'2015'!$C$41:$T$61,2,FALSE),0)+IFERROR(VLOOKUP(A64,'2014'!$C$33:$T$45,2,FALSE),0)+IFERROR(VLOOKUP(A64,'2013'!$C$38:$T$54,2,FALSE),0)+IFERROR(VLOOKUP(A64,'2012'!$C$37:$T$52,2,FALSE),0)+IFERROR(VLOOKUP(A64,'2011'!$C$33:$T$46,2,FALSE),0)+IFERROR(VLOOKUP(A64,'2010'!$C$38:$T$54,2,FALSE),0)+IFERROR(VLOOKUP(A64,'2009'!$C$43:$T$63,2,FALSE),0)</f>
        <v>303</v>
      </c>
      <c r="C64" s="50">
        <f>+IFERROR(VLOOKUP(A64,'2017'!$C$48:$T$73,3,FALSE),0)+IFERROR(VLOOKUP(A64,'2016'!$C$47:$T$69,3,FALSE),0)+IFERROR(VLOOKUP(A64,'2015'!$C$41:$T$61,3,FALSE),0)+IFERROR(VLOOKUP(A64,'2014'!$C$33:$T$45,3,FALSE),0)+IFERROR(VLOOKUP(A64,'2013'!$C$38:$T$54,3,FALSE),0)+IFERROR(VLOOKUP(A64,'2012'!$C$37:$T$52,3,FALSE),0)+IFERROR(VLOOKUP(A64,'2011'!$C$33:$T$46,3,FALSE),0)+IFERROR(VLOOKUP(A64,'2010'!$C$38:$T$54,3,FALSE),0)+IFERROR(VLOOKUP(A64,'2009'!$C$43:$T$63,3,FALSE),0)</f>
        <v>123</v>
      </c>
      <c r="D64" s="50">
        <f>+IFERROR(VLOOKUP(A64,'2017'!$C$48:$T$73,4,FALSE),0)+IFERROR(VLOOKUP(A64,'2016'!$C$47:$T$69,4,FALSE),0)+IFERROR(VLOOKUP(A64,'2015'!$C$41:$T$61,4,FALSE),0)+IFERROR(VLOOKUP(A64,'2014'!$C$33:$T$45,4,FALSE),0)+IFERROR(VLOOKUP(A64,'2013'!$C$38:$T$54,4,FALSE),0)+IFERROR(VLOOKUP(A64,'2012'!$C$37:$T$52,4,FALSE),0)+IFERROR(VLOOKUP(A64,'2011'!$C$33:$T$46,4,FALSE),0)+IFERROR(VLOOKUP(A64,'2010'!$C$38:$T$54,4,FALSE),0)+IFERROR(VLOOKUP(A64,'2009'!$C$43:$T$63,4,FALSE),0)</f>
        <v>52</v>
      </c>
      <c r="E64" s="50">
        <f>+IFERROR(VLOOKUP(A64,'2017'!$C$48:$T$73,5,FALSE),0)+IFERROR(VLOOKUP(A64,'2016'!$C$47:$T$69,5,FALSE),0)+IFERROR(VLOOKUP(A64,'2015'!$C$41:$T$61,5,FALSE),0)+IFERROR(VLOOKUP(A64,'2014'!$C$33:$T$45,5,FALSE),0)+IFERROR(VLOOKUP(A64,'2013'!$C$38:$T$54,5,FALSE),0)+IFERROR(VLOOKUP(A64,'2012'!$C$37:$T$52,5,FALSE),0)+IFERROR(VLOOKUP(A64,'2011'!$C$33:$T$46,5,FALSE),0)+IFERROR(VLOOKUP(A64,'2010'!$C$38:$T$54,5,FALSE),0)+IFERROR(VLOOKUP(A64,'2009'!$C$43:$T$63,5,FALSE),0)</f>
        <v>478</v>
      </c>
      <c r="F64" s="52">
        <f t="shared" si="0"/>
        <v>0.89121338912133896</v>
      </c>
    </row>
    <row r="65" spans="1:6" x14ac:dyDescent="0.25">
      <c r="A65" s="11" t="s">
        <v>232</v>
      </c>
      <c r="B65" s="50">
        <f>+IFERROR(VLOOKUP(A65,'2017'!$C$48:$T$73,2,FALSE),0)+IFERROR(VLOOKUP(A65,'2016'!$C$47:$T$69,2,FALSE),0)+IFERROR(VLOOKUP(A65,'2015'!$C$41:$T$61,2,FALSE),0)+IFERROR(VLOOKUP(A65,'2014'!$C$33:$T$45,2,FALSE),0)+IFERROR(VLOOKUP(A65,'2013'!$C$38:$T$54,2,FALSE),0)+IFERROR(VLOOKUP(A65,'2012'!$C$37:$T$52,2,FALSE),0)+IFERROR(VLOOKUP(A65,'2011'!$C$33:$T$46,2,FALSE),0)+IFERROR(VLOOKUP(A65,'2010'!$C$38:$T$54,2,FALSE),0)+IFERROR(VLOOKUP(A65,'2009'!$C$43:$T$63,2,FALSE),0)</f>
        <v>4</v>
      </c>
      <c r="C65" s="50">
        <f>+IFERROR(VLOOKUP(A65,'2017'!$C$48:$T$73,3,FALSE),0)+IFERROR(VLOOKUP(A65,'2016'!$C$47:$T$69,3,FALSE),0)+IFERROR(VLOOKUP(A65,'2015'!$C$41:$T$61,3,FALSE),0)+IFERROR(VLOOKUP(A65,'2014'!$C$33:$T$45,3,FALSE),0)+IFERROR(VLOOKUP(A65,'2013'!$C$38:$T$54,3,FALSE),0)+IFERROR(VLOOKUP(A65,'2012'!$C$37:$T$52,3,FALSE),0)+IFERROR(VLOOKUP(A65,'2011'!$C$33:$T$46,3,FALSE),0)+IFERROR(VLOOKUP(A65,'2010'!$C$38:$T$54,3,FALSE),0)+IFERROR(VLOOKUP(A65,'2009'!$C$43:$T$63,3,FALSE),0)</f>
        <v>11</v>
      </c>
      <c r="D65" s="50">
        <f>+IFERROR(VLOOKUP(A65,'2017'!$C$48:$T$73,4,FALSE),0)+IFERROR(VLOOKUP(A65,'2016'!$C$47:$T$69,4,FALSE),0)+IFERROR(VLOOKUP(A65,'2015'!$C$41:$T$61,4,FALSE),0)+IFERROR(VLOOKUP(A65,'2014'!$C$33:$T$45,4,FALSE),0)+IFERROR(VLOOKUP(A65,'2013'!$C$38:$T$54,4,FALSE),0)+IFERROR(VLOOKUP(A65,'2012'!$C$37:$T$52,4,FALSE),0)+IFERROR(VLOOKUP(A65,'2011'!$C$33:$T$46,4,FALSE),0)+IFERROR(VLOOKUP(A65,'2010'!$C$38:$T$54,4,FALSE),0)+IFERROR(VLOOKUP(A65,'2009'!$C$43:$T$63,4,FALSE),0)</f>
        <v>2</v>
      </c>
      <c r="E65" s="50">
        <f>+IFERROR(VLOOKUP(A65,'2017'!$C$48:$T$73,5,FALSE),0)+IFERROR(VLOOKUP(A65,'2016'!$C$47:$T$69,5,FALSE),0)+IFERROR(VLOOKUP(A65,'2015'!$C$41:$T$61,5,FALSE),0)+IFERROR(VLOOKUP(A65,'2014'!$C$33:$T$45,5,FALSE),0)+IFERROR(VLOOKUP(A65,'2013'!$C$38:$T$54,5,FALSE),0)+IFERROR(VLOOKUP(A65,'2012'!$C$37:$T$52,5,FALSE),0)+IFERROR(VLOOKUP(A65,'2011'!$C$33:$T$46,5,FALSE),0)+IFERROR(VLOOKUP(A65,'2010'!$C$38:$T$54,5,FALSE),0)+IFERROR(VLOOKUP(A65,'2009'!$C$43:$T$63,5,FALSE),0)</f>
        <v>17</v>
      </c>
      <c r="F65" s="52">
        <f t="shared" si="0"/>
        <v>0.88235294117647056</v>
      </c>
    </row>
    <row r="66" spans="1:6" x14ac:dyDescent="0.25">
      <c r="A66" s="11" t="s">
        <v>354</v>
      </c>
      <c r="B66" s="50">
        <f>+IFERROR(VLOOKUP(A66,'2017'!$C$48:$T$73,2,FALSE),0)+IFERROR(VLOOKUP(A66,'2016'!$C$47:$T$69,2,FALSE),0)+IFERROR(VLOOKUP(A66,'2015'!$C$41:$T$61,2,FALSE),0)+IFERROR(VLOOKUP(A66,'2014'!$C$33:$T$45,2,FALSE),0)+IFERROR(VLOOKUP(A66,'2013'!$C$38:$T$54,2,FALSE),0)+IFERROR(VLOOKUP(A66,'2012'!$C$37:$T$52,2,FALSE),0)+IFERROR(VLOOKUP(A66,'2011'!$C$33:$T$46,2,FALSE),0)+IFERROR(VLOOKUP(A66,'2010'!$C$38:$T$54,2,FALSE),0)+IFERROR(VLOOKUP(A66,'2009'!$C$43:$T$63,2,FALSE),0)</f>
        <v>0</v>
      </c>
      <c r="C66" s="50">
        <f>+IFERROR(VLOOKUP(A66,'2017'!$C$48:$T$73,3,FALSE),0)+IFERROR(VLOOKUP(A66,'2016'!$C$47:$T$69,3,FALSE),0)+IFERROR(VLOOKUP(A66,'2015'!$C$41:$T$61,3,FALSE),0)+IFERROR(VLOOKUP(A66,'2014'!$C$33:$T$45,3,FALSE),0)+IFERROR(VLOOKUP(A66,'2013'!$C$38:$T$54,3,FALSE),0)+IFERROR(VLOOKUP(A66,'2012'!$C$37:$T$52,3,FALSE),0)+IFERROR(VLOOKUP(A66,'2011'!$C$33:$T$46,3,FALSE),0)+IFERROR(VLOOKUP(A66,'2010'!$C$38:$T$54,3,FALSE),0)+IFERROR(VLOOKUP(A66,'2009'!$C$43:$T$63,3,FALSE),0)</f>
        <v>0</v>
      </c>
      <c r="D66" s="50">
        <f>+IFERROR(VLOOKUP(A66,'2017'!$C$48:$T$73,4,FALSE),0)+IFERROR(VLOOKUP(A66,'2016'!$C$47:$T$69,4,FALSE),0)+IFERROR(VLOOKUP(A66,'2015'!$C$41:$T$61,4,FALSE),0)+IFERROR(VLOOKUP(A66,'2014'!$C$33:$T$45,4,FALSE),0)+IFERROR(VLOOKUP(A66,'2013'!$C$38:$T$54,4,FALSE),0)+IFERROR(VLOOKUP(A66,'2012'!$C$37:$T$52,4,FALSE),0)+IFERROR(VLOOKUP(A66,'2011'!$C$33:$T$46,4,FALSE),0)+IFERROR(VLOOKUP(A66,'2010'!$C$38:$T$54,4,FALSE),0)+IFERROR(VLOOKUP(A66,'2009'!$C$43:$T$63,4,FALSE),0)</f>
        <v>0</v>
      </c>
      <c r="E66" s="50">
        <f>+IFERROR(VLOOKUP(A66,'2017'!$C$48:$T$73,5,FALSE),0)+IFERROR(VLOOKUP(A66,'2016'!$C$47:$T$69,5,FALSE),0)+IFERROR(VLOOKUP(A66,'2015'!$C$41:$T$61,5,FALSE),0)+IFERROR(VLOOKUP(A66,'2014'!$C$33:$T$45,5,FALSE),0)+IFERROR(VLOOKUP(A66,'2013'!$C$38:$T$54,5,FALSE),0)+IFERROR(VLOOKUP(A66,'2012'!$C$37:$T$52,5,FALSE),0)+IFERROR(VLOOKUP(A66,'2011'!$C$33:$T$46,5,FALSE),0)+IFERROR(VLOOKUP(A66,'2010'!$C$38:$T$54,5,FALSE),0)+IFERROR(VLOOKUP(A66,'2009'!$C$43:$T$63,5,FALSE),0)</f>
        <v>0</v>
      </c>
      <c r="F66" s="41" t="str">
        <f t="shared" si="0"/>
        <v>N/A</v>
      </c>
    </row>
    <row r="67" spans="1:6" x14ac:dyDescent="0.25">
      <c r="A67" s="11" t="s">
        <v>355</v>
      </c>
      <c r="B67" s="50">
        <f>+IFERROR(VLOOKUP(A67,'2017'!$C$48:$T$73,2,FALSE),0)+IFERROR(VLOOKUP(A67,'2016'!$C$47:$T$69,2,FALSE),0)+IFERROR(VLOOKUP(A67,'2015'!$C$41:$T$61,2,FALSE),0)+IFERROR(VLOOKUP(A67,'2014'!$C$33:$T$45,2,FALSE),0)+IFERROR(VLOOKUP(A67,'2013'!$C$38:$T$54,2,FALSE),0)+IFERROR(VLOOKUP(A67,'2012'!$C$37:$T$52,2,FALSE),0)+IFERROR(VLOOKUP(A67,'2011'!$C$33:$T$46,2,FALSE),0)+IFERROR(VLOOKUP(A67,'2010'!$C$38:$T$54,2,FALSE),0)+IFERROR(VLOOKUP(A67,'2009'!$C$43:$T$63,2,FALSE),0)</f>
        <v>0</v>
      </c>
      <c r="C67" s="50">
        <f>+IFERROR(VLOOKUP(A67,'2017'!$C$48:$T$73,3,FALSE),0)+IFERROR(VLOOKUP(A67,'2016'!$C$47:$T$69,3,FALSE),0)+IFERROR(VLOOKUP(A67,'2015'!$C$41:$T$61,3,FALSE),0)+IFERROR(VLOOKUP(A67,'2014'!$C$33:$T$45,3,FALSE),0)+IFERROR(VLOOKUP(A67,'2013'!$C$38:$T$54,3,FALSE),0)+IFERROR(VLOOKUP(A67,'2012'!$C$37:$T$52,3,FALSE),0)+IFERROR(VLOOKUP(A67,'2011'!$C$33:$T$46,3,FALSE),0)+IFERROR(VLOOKUP(A67,'2010'!$C$38:$T$54,3,FALSE),0)+IFERROR(VLOOKUP(A67,'2009'!$C$43:$T$63,3,FALSE),0)</f>
        <v>0</v>
      </c>
      <c r="D67" s="50">
        <f>+IFERROR(VLOOKUP(A67,'2017'!$C$48:$T$73,4,FALSE),0)+IFERROR(VLOOKUP(A67,'2016'!$C$47:$T$69,4,FALSE),0)+IFERROR(VLOOKUP(A67,'2015'!$C$41:$T$61,4,FALSE),0)+IFERROR(VLOOKUP(A67,'2014'!$C$33:$T$45,4,FALSE),0)+IFERROR(VLOOKUP(A67,'2013'!$C$38:$T$54,4,FALSE),0)+IFERROR(VLOOKUP(A67,'2012'!$C$37:$T$52,4,FALSE),0)+IFERROR(VLOOKUP(A67,'2011'!$C$33:$T$46,4,FALSE),0)+IFERROR(VLOOKUP(A67,'2010'!$C$38:$T$54,4,FALSE),0)+IFERROR(VLOOKUP(A67,'2009'!$C$43:$T$63,4,FALSE),0)</f>
        <v>0</v>
      </c>
      <c r="E67" s="50">
        <f>+IFERROR(VLOOKUP(A67,'2017'!$C$48:$T$73,5,FALSE),0)+IFERROR(VLOOKUP(A67,'2016'!$C$47:$T$69,5,FALSE),0)+IFERROR(VLOOKUP(A67,'2015'!$C$41:$T$61,5,FALSE),0)+IFERROR(VLOOKUP(A67,'2014'!$C$33:$T$45,5,FALSE),0)+IFERROR(VLOOKUP(A67,'2013'!$C$38:$T$54,5,FALSE),0)+IFERROR(VLOOKUP(A67,'2012'!$C$37:$T$52,5,FALSE),0)+IFERROR(VLOOKUP(A67,'2011'!$C$33:$T$46,5,FALSE),0)+IFERROR(VLOOKUP(A67,'2010'!$C$38:$T$54,5,FALSE),0)+IFERROR(VLOOKUP(A67,'2009'!$C$43:$T$63,5,FALSE),0)</f>
        <v>0</v>
      </c>
      <c r="F67" s="41" t="str">
        <f t="shared" si="0"/>
        <v>N/A</v>
      </c>
    </row>
    <row r="68" spans="1:6" x14ac:dyDescent="0.25">
      <c r="A68" s="11" t="s">
        <v>311</v>
      </c>
      <c r="B68" s="50">
        <f>+IFERROR(VLOOKUP(A68,'2017'!$C$48:$T$73,2,FALSE),0)+IFERROR(VLOOKUP(A68,'2016'!$C$47:$T$69,2,FALSE),0)+IFERROR(VLOOKUP(A68,'2015'!$C$41:$T$61,2,FALSE),0)+IFERROR(VLOOKUP(A68,'2014'!$C$33:$T$45,2,FALSE),0)+IFERROR(VLOOKUP(A68,'2013'!$C$38:$T$54,2,FALSE),0)+IFERROR(VLOOKUP(A68,'2012'!$C$37:$T$52,2,FALSE),0)+IFERROR(VLOOKUP(A68,'2011'!$C$33:$T$46,2,FALSE),0)+IFERROR(VLOOKUP(A68,'2010'!$C$38:$T$54,2,FALSE),0)+IFERROR(VLOOKUP(A68,'2009'!$C$43:$T$63,2,FALSE),0)</f>
        <v>6</v>
      </c>
      <c r="C68" s="50">
        <f>+IFERROR(VLOOKUP(A68,'2017'!$C$48:$T$73,3,FALSE),0)+IFERROR(VLOOKUP(A68,'2016'!$C$47:$T$69,3,FALSE),0)+IFERROR(VLOOKUP(A68,'2015'!$C$41:$T$61,3,FALSE),0)+IFERROR(VLOOKUP(A68,'2014'!$C$33:$T$45,3,FALSE),0)+IFERROR(VLOOKUP(A68,'2013'!$C$38:$T$54,3,FALSE),0)+IFERROR(VLOOKUP(A68,'2012'!$C$37:$T$52,3,FALSE),0)+IFERROR(VLOOKUP(A68,'2011'!$C$33:$T$46,3,FALSE),0)+IFERROR(VLOOKUP(A68,'2010'!$C$38:$T$54,3,FALSE),0)+IFERROR(VLOOKUP(A68,'2009'!$C$43:$T$63,3,FALSE),0)</f>
        <v>45</v>
      </c>
      <c r="D68" s="50">
        <f>+IFERROR(VLOOKUP(A68,'2017'!$C$48:$T$73,4,FALSE),0)+IFERROR(VLOOKUP(A68,'2016'!$C$47:$T$69,4,FALSE),0)+IFERROR(VLOOKUP(A68,'2015'!$C$41:$T$61,4,FALSE),0)+IFERROR(VLOOKUP(A68,'2014'!$C$33:$T$45,4,FALSE),0)+IFERROR(VLOOKUP(A68,'2013'!$C$38:$T$54,4,FALSE),0)+IFERROR(VLOOKUP(A68,'2012'!$C$37:$T$52,4,FALSE),0)+IFERROR(VLOOKUP(A68,'2011'!$C$33:$T$46,4,FALSE),0)+IFERROR(VLOOKUP(A68,'2010'!$C$38:$T$54,4,FALSE),0)+IFERROR(VLOOKUP(A68,'2009'!$C$43:$T$63,4,FALSE),0)</f>
        <v>1</v>
      </c>
      <c r="E68" s="50">
        <f>+IFERROR(VLOOKUP(A68,'2017'!$C$48:$T$73,5,FALSE),0)+IFERROR(VLOOKUP(A68,'2016'!$C$47:$T$69,5,FALSE),0)+IFERROR(VLOOKUP(A68,'2015'!$C$41:$T$61,5,FALSE),0)+IFERROR(VLOOKUP(A68,'2014'!$C$33:$T$45,5,FALSE),0)+IFERROR(VLOOKUP(A68,'2013'!$C$38:$T$54,5,FALSE),0)+IFERROR(VLOOKUP(A68,'2012'!$C$37:$T$52,5,FALSE),0)+IFERROR(VLOOKUP(A68,'2011'!$C$33:$T$46,5,FALSE),0)+IFERROR(VLOOKUP(A68,'2010'!$C$38:$T$54,5,FALSE),0)+IFERROR(VLOOKUP(A68,'2009'!$C$43:$T$63,5,FALSE),0)</f>
        <v>52</v>
      </c>
      <c r="F68" s="52">
        <f t="shared" si="0"/>
        <v>0.98076923076923073</v>
      </c>
    </row>
    <row r="69" spans="1:6" x14ac:dyDescent="0.25">
      <c r="A69" s="11" t="s">
        <v>297</v>
      </c>
      <c r="B69" s="50">
        <f>+IFERROR(VLOOKUP(A69,'2017'!$C$48:$T$73,2,FALSE),0)+IFERROR(VLOOKUP(A69,'2016'!$C$47:$T$69,2,FALSE),0)+IFERROR(VLOOKUP(A69,'2015'!$C$41:$T$61,2,FALSE),0)+IFERROR(VLOOKUP(A69,'2014'!$C$33:$T$45,2,FALSE),0)+IFERROR(VLOOKUP(A69,'2013'!$C$38:$T$54,2,FALSE),0)+IFERROR(VLOOKUP(A69,'2012'!$C$37:$T$52,2,FALSE),0)+IFERROR(VLOOKUP(A69,'2011'!$C$33:$T$46,2,FALSE),0)+IFERROR(VLOOKUP(A69,'2010'!$C$38:$T$54,2,FALSE),0)+IFERROR(VLOOKUP(A69,'2009'!$C$43:$T$63,2,FALSE),0)</f>
        <v>0</v>
      </c>
      <c r="C69" s="50">
        <f>+IFERROR(VLOOKUP(A69,'2017'!$C$48:$T$73,3,FALSE),0)+IFERROR(VLOOKUP(A69,'2016'!$C$47:$T$69,3,FALSE),0)+IFERROR(VLOOKUP(A69,'2015'!$C$41:$T$61,3,FALSE),0)+IFERROR(VLOOKUP(A69,'2014'!$C$33:$T$45,3,FALSE),0)+IFERROR(VLOOKUP(A69,'2013'!$C$38:$T$54,3,FALSE),0)+IFERROR(VLOOKUP(A69,'2012'!$C$37:$T$52,3,FALSE),0)+IFERROR(VLOOKUP(A69,'2011'!$C$33:$T$46,3,FALSE),0)+IFERROR(VLOOKUP(A69,'2010'!$C$38:$T$54,3,FALSE),0)+IFERROR(VLOOKUP(A69,'2009'!$C$43:$T$63,3,FALSE),0)</f>
        <v>2</v>
      </c>
      <c r="D69" s="50">
        <f>+IFERROR(VLOOKUP(A69,'2017'!$C$48:$T$73,4,FALSE),0)+IFERROR(VLOOKUP(A69,'2016'!$C$47:$T$69,4,FALSE),0)+IFERROR(VLOOKUP(A69,'2015'!$C$41:$T$61,4,FALSE),0)+IFERROR(VLOOKUP(A69,'2014'!$C$33:$T$45,4,FALSE),0)+IFERROR(VLOOKUP(A69,'2013'!$C$38:$T$54,4,FALSE),0)+IFERROR(VLOOKUP(A69,'2012'!$C$37:$T$52,4,FALSE),0)+IFERROR(VLOOKUP(A69,'2011'!$C$33:$T$46,4,FALSE),0)+IFERROR(VLOOKUP(A69,'2010'!$C$38:$T$54,4,FALSE),0)+IFERROR(VLOOKUP(A69,'2009'!$C$43:$T$63,4,FALSE),0)</f>
        <v>0</v>
      </c>
      <c r="E69" s="50">
        <f>+IFERROR(VLOOKUP(A69,'2017'!$C$48:$T$73,5,FALSE),0)+IFERROR(VLOOKUP(A69,'2016'!$C$47:$T$69,5,FALSE),0)+IFERROR(VLOOKUP(A69,'2015'!$C$41:$T$61,5,FALSE),0)+IFERROR(VLOOKUP(A69,'2014'!$C$33:$T$45,5,FALSE),0)+IFERROR(VLOOKUP(A69,'2013'!$C$38:$T$54,5,FALSE),0)+IFERROR(VLOOKUP(A69,'2012'!$C$37:$T$52,5,FALSE),0)+IFERROR(VLOOKUP(A69,'2011'!$C$33:$T$46,5,FALSE),0)+IFERROR(VLOOKUP(A69,'2010'!$C$38:$T$54,5,FALSE),0)+IFERROR(VLOOKUP(A69,'2009'!$C$43:$T$63,5,FALSE),0)</f>
        <v>2</v>
      </c>
      <c r="F69" s="52">
        <f t="shared" si="0"/>
        <v>1</v>
      </c>
    </row>
    <row r="70" spans="1:6" x14ac:dyDescent="0.25">
      <c r="A70" s="11" t="s">
        <v>220</v>
      </c>
      <c r="B70" s="50">
        <f>+IFERROR(VLOOKUP(A70,'2017'!$C$48:$T$73,2,FALSE),0)+IFERROR(VLOOKUP(A70,'2016'!$C$47:$T$69,2,FALSE),0)+IFERROR(VLOOKUP(A70,'2015'!$C$41:$T$61,2,FALSE),0)+IFERROR(VLOOKUP(A70,'2014'!$C$33:$T$45,2,FALSE),0)+IFERROR(VLOOKUP(A70,'2013'!$C$38:$T$54,2,FALSE),0)+IFERROR(VLOOKUP(A70,'2012'!$C$37:$T$52,2,FALSE),0)+IFERROR(VLOOKUP(A70,'2011'!$C$33:$T$46,2,FALSE),0)+IFERROR(VLOOKUP(A70,'2010'!$C$38:$T$54,2,FALSE),0)+IFERROR(VLOOKUP(A70,'2009'!$C$43:$T$63,2,FALSE),0)</f>
        <v>29</v>
      </c>
      <c r="C70" s="50">
        <f>+IFERROR(VLOOKUP(A70,'2017'!$C$48:$T$73,3,FALSE),0)+IFERROR(VLOOKUP(A70,'2016'!$C$47:$T$69,3,FALSE),0)+IFERROR(VLOOKUP(A70,'2015'!$C$41:$T$61,3,FALSE),0)+IFERROR(VLOOKUP(A70,'2014'!$C$33:$T$45,3,FALSE),0)+IFERROR(VLOOKUP(A70,'2013'!$C$38:$T$54,3,FALSE),0)+IFERROR(VLOOKUP(A70,'2012'!$C$37:$T$52,3,FALSE),0)+IFERROR(VLOOKUP(A70,'2011'!$C$33:$T$46,3,FALSE),0)+IFERROR(VLOOKUP(A70,'2010'!$C$38:$T$54,3,FALSE),0)+IFERROR(VLOOKUP(A70,'2009'!$C$43:$T$63,3,FALSE),0)</f>
        <v>454</v>
      </c>
      <c r="D70" s="50">
        <f>+IFERROR(VLOOKUP(A70,'2017'!$C$48:$T$73,4,FALSE),0)+IFERROR(VLOOKUP(A70,'2016'!$C$47:$T$69,4,FALSE),0)+IFERROR(VLOOKUP(A70,'2015'!$C$41:$T$61,4,FALSE),0)+IFERROR(VLOOKUP(A70,'2014'!$C$33:$T$45,4,FALSE),0)+IFERROR(VLOOKUP(A70,'2013'!$C$38:$T$54,4,FALSE),0)+IFERROR(VLOOKUP(A70,'2012'!$C$37:$T$52,4,FALSE),0)+IFERROR(VLOOKUP(A70,'2011'!$C$33:$T$46,4,FALSE),0)+IFERROR(VLOOKUP(A70,'2010'!$C$38:$T$54,4,FALSE),0)+IFERROR(VLOOKUP(A70,'2009'!$C$43:$T$63,4,FALSE),0)</f>
        <v>14</v>
      </c>
      <c r="E70" s="50">
        <f>+IFERROR(VLOOKUP(A70,'2017'!$C$48:$T$73,5,FALSE),0)+IFERROR(VLOOKUP(A70,'2016'!$C$47:$T$69,5,FALSE),0)+IFERROR(VLOOKUP(A70,'2015'!$C$41:$T$61,5,FALSE),0)+IFERROR(VLOOKUP(A70,'2014'!$C$33:$T$45,5,FALSE),0)+IFERROR(VLOOKUP(A70,'2013'!$C$38:$T$54,5,FALSE),0)+IFERROR(VLOOKUP(A70,'2012'!$C$37:$T$52,5,FALSE),0)+IFERROR(VLOOKUP(A70,'2011'!$C$33:$T$46,5,FALSE),0)+IFERROR(VLOOKUP(A70,'2010'!$C$38:$T$54,5,FALSE),0)+IFERROR(VLOOKUP(A70,'2009'!$C$43:$T$63,5,FALSE),0)</f>
        <v>497</v>
      </c>
      <c r="F70" s="52">
        <f t="shared" si="0"/>
        <v>0.971830985915493</v>
      </c>
    </row>
    <row r="71" spans="1:6" x14ac:dyDescent="0.25">
      <c r="A71" s="11" t="s">
        <v>312</v>
      </c>
      <c r="B71" s="50">
        <f>+IFERROR(VLOOKUP(A71,'2017'!$C$48:$T$73,2,FALSE),0)+IFERROR(VLOOKUP(A71,'2016'!$C$47:$T$69,2,FALSE),0)+IFERROR(VLOOKUP(A71,'2015'!$C$41:$T$61,2,FALSE),0)+IFERROR(VLOOKUP(A71,'2014'!$C$33:$T$45,2,FALSE),0)+IFERROR(VLOOKUP(A71,'2013'!$C$38:$T$54,2,FALSE),0)+IFERROR(VLOOKUP(A71,'2012'!$C$37:$T$52,2,FALSE),0)+IFERROR(VLOOKUP(A71,'2011'!$C$33:$T$46,2,FALSE),0)+IFERROR(VLOOKUP(A71,'2010'!$C$38:$T$54,2,FALSE),0)+IFERROR(VLOOKUP(A71,'2009'!$C$43:$T$63,2,FALSE),0)</f>
        <v>6</v>
      </c>
      <c r="C71" s="50">
        <f>+IFERROR(VLOOKUP(A71,'2017'!$C$48:$T$73,3,FALSE),0)+IFERROR(VLOOKUP(A71,'2016'!$C$47:$T$69,3,FALSE),0)+IFERROR(VLOOKUP(A71,'2015'!$C$41:$T$61,3,FALSE),0)+IFERROR(VLOOKUP(A71,'2014'!$C$33:$T$45,3,FALSE),0)+IFERROR(VLOOKUP(A71,'2013'!$C$38:$T$54,3,FALSE),0)+IFERROR(VLOOKUP(A71,'2012'!$C$37:$T$52,3,FALSE),0)+IFERROR(VLOOKUP(A71,'2011'!$C$33:$T$46,3,FALSE),0)+IFERROR(VLOOKUP(A71,'2010'!$C$38:$T$54,3,FALSE),0)+IFERROR(VLOOKUP(A71,'2009'!$C$43:$T$63,3,FALSE),0)</f>
        <v>17</v>
      </c>
      <c r="D71" s="50">
        <f>+IFERROR(VLOOKUP(A71,'2017'!$C$48:$T$73,4,FALSE),0)+IFERROR(VLOOKUP(A71,'2016'!$C$47:$T$69,4,FALSE),0)+IFERROR(VLOOKUP(A71,'2015'!$C$41:$T$61,4,FALSE),0)+IFERROR(VLOOKUP(A71,'2014'!$C$33:$T$45,4,FALSE),0)+IFERROR(VLOOKUP(A71,'2013'!$C$38:$T$54,4,FALSE),0)+IFERROR(VLOOKUP(A71,'2012'!$C$37:$T$52,4,FALSE),0)+IFERROR(VLOOKUP(A71,'2011'!$C$33:$T$46,4,FALSE),0)+IFERROR(VLOOKUP(A71,'2010'!$C$38:$T$54,4,FALSE),0)+IFERROR(VLOOKUP(A71,'2009'!$C$43:$T$63,4,FALSE),0)</f>
        <v>3</v>
      </c>
      <c r="E71" s="50">
        <f>+IFERROR(VLOOKUP(A71,'2017'!$C$48:$T$73,5,FALSE),0)+IFERROR(VLOOKUP(A71,'2016'!$C$47:$T$69,5,FALSE),0)+IFERROR(VLOOKUP(A71,'2015'!$C$41:$T$61,5,FALSE),0)+IFERROR(VLOOKUP(A71,'2014'!$C$33:$T$45,5,FALSE),0)+IFERROR(VLOOKUP(A71,'2013'!$C$38:$T$54,5,FALSE),0)+IFERROR(VLOOKUP(A71,'2012'!$C$37:$T$52,5,FALSE),0)+IFERROR(VLOOKUP(A71,'2011'!$C$33:$T$46,5,FALSE),0)+IFERROR(VLOOKUP(A71,'2010'!$C$38:$T$54,5,FALSE),0)+IFERROR(VLOOKUP(A71,'2009'!$C$43:$T$63,5,FALSE),0)</f>
        <v>26</v>
      </c>
      <c r="F71" s="52">
        <f t="shared" ref="F71:F102" si="1">IFERROR((B71+C71)/E71,"N/A")</f>
        <v>0.88461538461538458</v>
      </c>
    </row>
    <row r="72" spans="1:6" x14ac:dyDescent="0.25">
      <c r="A72" s="11" t="s">
        <v>292</v>
      </c>
      <c r="B72" s="50">
        <f>+IFERROR(VLOOKUP(A72,'2017'!$C$48:$T$73,2,FALSE),0)+IFERROR(VLOOKUP(A72,'2016'!$C$47:$T$69,2,FALSE),0)+IFERROR(VLOOKUP(A72,'2015'!$C$41:$T$61,2,FALSE),0)+IFERROR(VLOOKUP(A72,'2014'!$C$33:$T$45,2,FALSE),0)+IFERROR(VLOOKUP(A72,'2013'!$C$38:$T$54,2,FALSE),0)+IFERROR(VLOOKUP(A72,'2012'!$C$37:$T$52,2,FALSE),0)+IFERROR(VLOOKUP(A72,'2011'!$C$33:$T$46,2,FALSE),0)+IFERROR(VLOOKUP(A72,'2010'!$C$38:$T$54,2,FALSE),0)+IFERROR(VLOOKUP(A72,'2009'!$C$43:$T$63,2,FALSE),0)</f>
        <v>34</v>
      </c>
      <c r="C72" s="50">
        <f>+IFERROR(VLOOKUP(A72,'2017'!$C$48:$T$73,3,FALSE),0)+IFERROR(VLOOKUP(A72,'2016'!$C$47:$T$69,3,FALSE),0)+IFERROR(VLOOKUP(A72,'2015'!$C$41:$T$61,3,FALSE),0)+IFERROR(VLOOKUP(A72,'2014'!$C$33:$T$45,3,FALSE),0)+IFERROR(VLOOKUP(A72,'2013'!$C$38:$T$54,3,FALSE),0)+IFERROR(VLOOKUP(A72,'2012'!$C$37:$T$52,3,FALSE),0)+IFERROR(VLOOKUP(A72,'2011'!$C$33:$T$46,3,FALSE),0)+IFERROR(VLOOKUP(A72,'2010'!$C$38:$T$54,3,FALSE),0)+IFERROR(VLOOKUP(A72,'2009'!$C$43:$T$63,3,FALSE),0)</f>
        <v>16</v>
      </c>
      <c r="D72" s="50">
        <f>+IFERROR(VLOOKUP(A72,'2017'!$C$48:$T$73,4,FALSE),0)+IFERROR(VLOOKUP(A72,'2016'!$C$47:$T$69,4,FALSE),0)+IFERROR(VLOOKUP(A72,'2015'!$C$41:$T$61,4,FALSE),0)+IFERROR(VLOOKUP(A72,'2014'!$C$33:$T$45,4,FALSE),0)+IFERROR(VLOOKUP(A72,'2013'!$C$38:$T$54,4,FALSE),0)+IFERROR(VLOOKUP(A72,'2012'!$C$37:$T$52,4,FALSE),0)+IFERROR(VLOOKUP(A72,'2011'!$C$33:$T$46,4,FALSE),0)+IFERROR(VLOOKUP(A72,'2010'!$C$38:$T$54,4,FALSE),0)+IFERROR(VLOOKUP(A72,'2009'!$C$43:$T$63,4,FALSE),0)</f>
        <v>4</v>
      </c>
      <c r="E72" s="50">
        <f>+IFERROR(VLOOKUP(A72,'2017'!$C$48:$T$73,5,FALSE),0)+IFERROR(VLOOKUP(A72,'2016'!$C$47:$T$69,5,FALSE),0)+IFERROR(VLOOKUP(A72,'2015'!$C$41:$T$61,5,FALSE),0)+IFERROR(VLOOKUP(A72,'2014'!$C$33:$T$45,5,FALSE),0)+IFERROR(VLOOKUP(A72,'2013'!$C$38:$T$54,5,FALSE),0)+IFERROR(VLOOKUP(A72,'2012'!$C$37:$T$52,5,FALSE),0)+IFERROR(VLOOKUP(A72,'2011'!$C$33:$T$46,5,FALSE),0)+IFERROR(VLOOKUP(A72,'2010'!$C$38:$T$54,5,FALSE),0)+IFERROR(VLOOKUP(A72,'2009'!$C$43:$T$63,5,FALSE),0)</f>
        <v>54</v>
      </c>
      <c r="F72" s="52">
        <f t="shared" si="1"/>
        <v>0.92592592592592593</v>
      </c>
    </row>
    <row r="73" spans="1:6" x14ac:dyDescent="0.25">
      <c r="A73" s="11" t="s">
        <v>260</v>
      </c>
      <c r="B73" s="50">
        <f>+IFERROR(VLOOKUP(A73,'2017'!$C$48:$T$73,2,FALSE),0)+IFERROR(VLOOKUP(A73,'2016'!$C$47:$T$69,2,FALSE),0)+IFERROR(VLOOKUP(A73,'2015'!$C$41:$T$61,2,FALSE),0)+IFERROR(VLOOKUP(A73,'2014'!$C$33:$T$45,2,FALSE),0)+IFERROR(VLOOKUP(A73,'2013'!$C$38:$T$54,2,FALSE),0)+IFERROR(VLOOKUP(A73,'2012'!$C$37:$T$52,2,FALSE),0)+IFERROR(VLOOKUP(A73,'2011'!$C$33:$T$46,2,FALSE),0)+IFERROR(VLOOKUP(A73,'2010'!$C$38:$T$54,2,FALSE),0)+IFERROR(VLOOKUP(A73,'2009'!$C$43:$T$63,2,FALSE),0)</f>
        <v>5</v>
      </c>
      <c r="C73" s="50">
        <f>+IFERROR(VLOOKUP(A73,'2017'!$C$48:$T$73,3,FALSE),0)+IFERROR(VLOOKUP(A73,'2016'!$C$47:$T$69,3,FALSE),0)+IFERROR(VLOOKUP(A73,'2015'!$C$41:$T$61,3,FALSE),0)+IFERROR(VLOOKUP(A73,'2014'!$C$33:$T$45,3,FALSE),0)+IFERROR(VLOOKUP(A73,'2013'!$C$38:$T$54,3,FALSE),0)+IFERROR(VLOOKUP(A73,'2012'!$C$37:$T$52,3,FALSE),0)+IFERROR(VLOOKUP(A73,'2011'!$C$33:$T$46,3,FALSE),0)+IFERROR(VLOOKUP(A73,'2010'!$C$38:$T$54,3,FALSE),0)+IFERROR(VLOOKUP(A73,'2009'!$C$43:$T$63,3,FALSE),0)</f>
        <v>70</v>
      </c>
      <c r="D73" s="50">
        <f>+IFERROR(VLOOKUP(A73,'2017'!$C$48:$T$73,4,FALSE),0)+IFERROR(VLOOKUP(A73,'2016'!$C$47:$T$69,4,FALSE),0)+IFERROR(VLOOKUP(A73,'2015'!$C$41:$T$61,4,FALSE),0)+IFERROR(VLOOKUP(A73,'2014'!$C$33:$T$45,4,FALSE),0)+IFERROR(VLOOKUP(A73,'2013'!$C$38:$T$54,4,FALSE),0)+IFERROR(VLOOKUP(A73,'2012'!$C$37:$T$52,4,FALSE),0)+IFERROR(VLOOKUP(A73,'2011'!$C$33:$T$46,4,FALSE),0)+IFERROR(VLOOKUP(A73,'2010'!$C$38:$T$54,4,FALSE),0)+IFERROR(VLOOKUP(A73,'2009'!$C$43:$T$63,4,FALSE),0)</f>
        <v>1</v>
      </c>
      <c r="E73" s="50">
        <f>+IFERROR(VLOOKUP(A73,'2017'!$C$48:$T$73,5,FALSE),0)+IFERROR(VLOOKUP(A73,'2016'!$C$47:$T$69,5,FALSE),0)+IFERROR(VLOOKUP(A73,'2015'!$C$41:$T$61,5,FALSE),0)+IFERROR(VLOOKUP(A73,'2014'!$C$33:$T$45,5,FALSE),0)+IFERROR(VLOOKUP(A73,'2013'!$C$38:$T$54,5,FALSE),0)+IFERROR(VLOOKUP(A73,'2012'!$C$37:$T$52,5,FALSE),0)+IFERROR(VLOOKUP(A73,'2011'!$C$33:$T$46,5,FALSE),0)+IFERROR(VLOOKUP(A73,'2010'!$C$38:$T$54,5,FALSE),0)+IFERROR(VLOOKUP(A73,'2009'!$C$43:$T$63,5,FALSE),0)</f>
        <v>76</v>
      </c>
      <c r="F73" s="52">
        <f t="shared" si="1"/>
        <v>0.98684210526315785</v>
      </c>
    </row>
    <row r="74" spans="1:6" x14ac:dyDescent="0.25">
      <c r="A74" s="11" t="s">
        <v>293</v>
      </c>
      <c r="B74" s="50">
        <f>+IFERROR(VLOOKUP(A74,'2017'!$C$48:$T$73,2,FALSE),0)+IFERROR(VLOOKUP(A74,'2016'!$C$47:$T$69,2,FALSE),0)+IFERROR(VLOOKUP(A74,'2015'!$C$41:$T$61,2,FALSE),0)+IFERROR(VLOOKUP(A74,'2014'!$C$33:$T$45,2,FALSE),0)+IFERROR(VLOOKUP(A74,'2013'!$C$38:$T$54,2,FALSE),0)+IFERROR(VLOOKUP(A74,'2012'!$C$37:$T$52,2,FALSE),0)+IFERROR(VLOOKUP(A74,'2011'!$C$33:$T$46,2,FALSE),0)+IFERROR(VLOOKUP(A74,'2010'!$C$38:$T$54,2,FALSE),0)+IFERROR(VLOOKUP(A74,'2009'!$C$43:$T$63,2,FALSE),0)</f>
        <v>64</v>
      </c>
      <c r="C74" s="50">
        <f>+IFERROR(VLOOKUP(A74,'2017'!$C$48:$T$73,3,FALSE),0)+IFERROR(VLOOKUP(A74,'2016'!$C$47:$T$69,3,FALSE),0)+IFERROR(VLOOKUP(A74,'2015'!$C$41:$T$61,3,FALSE),0)+IFERROR(VLOOKUP(A74,'2014'!$C$33:$T$45,3,FALSE),0)+IFERROR(VLOOKUP(A74,'2013'!$C$38:$T$54,3,FALSE),0)+IFERROR(VLOOKUP(A74,'2012'!$C$37:$T$52,3,FALSE),0)+IFERROR(VLOOKUP(A74,'2011'!$C$33:$T$46,3,FALSE),0)+IFERROR(VLOOKUP(A74,'2010'!$C$38:$T$54,3,FALSE),0)+IFERROR(VLOOKUP(A74,'2009'!$C$43:$T$63,3,FALSE),0)</f>
        <v>104</v>
      </c>
      <c r="D74" s="50">
        <f>+IFERROR(VLOOKUP(A74,'2017'!$C$48:$T$73,4,FALSE),0)+IFERROR(VLOOKUP(A74,'2016'!$C$47:$T$69,4,FALSE),0)+IFERROR(VLOOKUP(A74,'2015'!$C$41:$T$61,4,FALSE),0)+IFERROR(VLOOKUP(A74,'2014'!$C$33:$T$45,4,FALSE),0)+IFERROR(VLOOKUP(A74,'2013'!$C$38:$T$54,4,FALSE),0)+IFERROR(VLOOKUP(A74,'2012'!$C$37:$T$52,4,FALSE),0)+IFERROR(VLOOKUP(A74,'2011'!$C$33:$T$46,4,FALSE),0)+IFERROR(VLOOKUP(A74,'2010'!$C$38:$T$54,4,FALSE),0)+IFERROR(VLOOKUP(A74,'2009'!$C$43:$T$63,4,FALSE),0)</f>
        <v>33</v>
      </c>
      <c r="E74" s="50">
        <f>+IFERROR(VLOOKUP(A74,'2017'!$C$48:$T$73,5,FALSE),0)+IFERROR(VLOOKUP(A74,'2016'!$C$47:$T$69,5,FALSE),0)+IFERROR(VLOOKUP(A74,'2015'!$C$41:$T$61,5,FALSE),0)+IFERROR(VLOOKUP(A74,'2014'!$C$33:$T$45,5,FALSE),0)+IFERROR(VLOOKUP(A74,'2013'!$C$38:$T$54,5,FALSE),0)+IFERROR(VLOOKUP(A74,'2012'!$C$37:$T$52,5,FALSE),0)+IFERROR(VLOOKUP(A74,'2011'!$C$33:$T$46,5,FALSE),0)+IFERROR(VLOOKUP(A74,'2010'!$C$38:$T$54,5,FALSE),0)+IFERROR(VLOOKUP(A74,'2009'!$C$43:$T$63,5,FALSE),0)</f>
        <v>201</v>
      </c>
      <c r="F74" s="52">
        <f t="shared" si="1"/>
        <v>0.83582089552238803</v>
      </c>
    </row>
    <row r="75" spans="1:6" x14ac:dyDescent="0.25">
      <c r="A75" s="11" t="s">
        <v>238</v>
      </c>
      <c r="B75" s="50">
        <f>+IFERROR(VLOOKUP(A75,'2017'!$C$48:$T$73,2,FALSE),0)+IFERROR(VLOOKUP(A75,'2016'!$C$47:$T$69,2,FALSE),0)+IFERROR(VLOOKUP(A75,'2015'!$C$41:$T$61,2,FALSE),0)+IFERROR(VLOOKUP(A75,'2014'!$C$33:$T$45,2,FALSE),0)+IFERROR(VLOOKUP(A75,'2013'!$C$38:$T$54,2,FALSE),0)+IFERROR(VLOOKUP(A75,'2012'!$C$37:$T$52,2,FALSE),0)+IFERROR(VLOOKUP(A75,'2011'!$C$33:$T$46,2,FALSE),0)+IFERROR(VLOOKUP(A75,'2010'!$C$38:$T$54,2,FALSE),0)+IFERROR(VLOOKUP(A75,'2009'!$C$43:$T$63,2,FALSE),0)</f>
        <v>0</v>
      </c>
      <c r="C75" s="50">
        <f>+IFERROR(VLOOKUP(A75,'2017'!$C$48:$T$73,3,FALSE),0)+IFERROR(VLOOKUP(A75,'2016'!$C$47:$T$69,3,FALSE),0)+IFERROR(VLOOKUP(A75,'2015'!$C$41:$T$61,3,FALSE),0)+IFERROR(VLOOKUP(A75,'2014'!$C$33:$T$45,3,FALSE),0)+IFERROR(VLOOKUP(A75,'2013'!$C$38:$T$54,3,FALSE),0)+IFERROR(VLOOKUP(A75,'2012'!$C$37:$T$52,3,FALSE),0)+IFERROR(VLOOKUP(A75,'2011'!$C$33:$T$46,3,FALSE),0)+IFERROR(VLOOKUP(A75,'2010'!$C$38:$T$54,3,FALSE),0)+IFERROR(VLOOKUP(A75,'2009'!$C$43:$T$63,3,FALSE),0)</f>
        <v>0</v>
      </c>
      <c r="D75" s="50">
        <f>+IFERROR(VLOOKUP(A75,'2017'!$C$48:$T$73,4,FALSE),0)+IFERROR(VLOOKUP(A75,'2016'!$C$47:$T$69,4,FALSE),0)+IFERROR(VLOOKUP(A75,'2015'!$C$41:$T$61,4,FALSE),0)+IFERROR(VLOOKUP(A75,'2014'!$C$33:$T$45,4,FALSE),0)+IFERROR(VLOOKUP(A75,'2013'!$C$38:$T$54,4,FALSE),0)+IFERROR(VLOOKUP(A75,'2012'!$C$37:$T$52,4,FALSE),0)+IFERROR(VLOOKUP(A75,'2011'!$C$33:$T$46,4,FALSE),0)+IFERROR(VLOOKUP(A75,'2010'!$C$38:$T$54,4,FALSE),0)+IFERROR(VLOOKUP(A75,'2009'!$C$43:$T$63,4,FALSE),0)</f>
        <v>2</v>
      </c>
      <c r="E75" s="50">
        <f>+IFERROR(VLOOKUP(A75,'2017'!$C$48:$T$73,5,FALSE),0)+IFERROR(VLOOKUP(A75,'2016'!$C$47:$T$69,5,FALSE),0)+IFERROR(VLOOKUP(A75,'2015'!$C$41:$T$61,5,FALSE),0)+IFERROR(VLOOKUP(A75,'2014'!$C$33:$T$45,5,FALSE),0)+IFERROR(VLOOKUP(A75,'2013'!$C$38:$T$54,5,FALSE),0)+IFERROR(VLOOKUP(A75,'2012'!$C$37:$T$52,5,FALSE),0)+IFERROR(VLOOKUP(A75,'2011'!$C$33:$T$46,5,FALSE),0)+IFERROR(VLOOKUP(A75,'2010'!$C$38:$T$54,5,FALSE),0)+IFERROR(VLOOKUP(A75,'2009'!$C$43:$T$63,5,FALSE),0)</f>
        <v>2</v>
      </c>
      <c r="F75" s="52">
        <f t="shared" si="1"/>
        <v>0</v>
      </c>
    </row>
    <row r="76" spans="1:6" x14ac:dyDescent="0.25">
      <c r="A76" s="11" t="s">
        <v>271</v>
      </c>
      <c r="B76" s="50">
        <f>+IFERROR(VLOOKUP(A76,'2017'!$C$48:$T$73,2,FALSE),0)+IFERROR(VLOOKUP(A76,'2016'!$C$47:$T$69,2,FALSE),0)+IFERROR(VLOOKUP(A76,'2015'!$C$41:$T$61,2,FALSE),0)+IFERROR(VLOOKUP(A76,'2014'!$C$33:$T$45,2,FALSE),0)+IFERROR(VLOOKUP(A76,'2013'!$C$38:$T$54,2,FALSE),0)+IFERROR(VLOOKUP(A76,'2012'!$C$37:$T$52,2,FALSE),0)+IFERROR(VLOOKUP(A76,'2011'!$C$33:$T$46,2,FALSE),0)+IFERROR(VLOOKUP(A76,'2010'!$C$38:$T$54,2,FALSE),0)+IFERROR(VLOOKUP(A76,'2009'!$C$43:$T$63,2,FALSE),0)</f>
        <v>68</v>
      </c>
      <c r="C76" s="50">
        <f>+IFERROR(VLOOKUP(A76,'2017'!$C$48:$T$73,3,FALSE),0)+IFERROR(VLOOKUP(A76,'2016'!$C$47:$T$69,3,FALSE),0)+IFERROR(VLOOKUP(A76,'2015'!$C$41:$T$61,3,FALSE),0)+IFERROR(VLOOKUP(A76,'2014'!$C$33:$T$45,3,FALSE),0)+IFERROR(VLOOKUP(A76,'2013'!$C$38:$T$54,3,FALSE),0)+IFERROR(VLOOKUP(A76,'2012'!$C$37:$T$52,3,FALSE),0)+IFERROR(VLOOKUP(A76,'2011'!$C$33:$T$46,3,FALSE),0)+IFERROR(VLOOKUP(A76,'2010'!$C$38:$T$54,3,FALSE),0)+IFERROR(VLOOKUP(A76,'2009'!$C$43:$T$63,3,FALSE),0)</f>
        <v>536</v>
      </c>
      <c r="D76" s="50">
        <f>+IFERROR(VLOOKUP(A76,'2017'!$C$48:$T$73,4,FALSE),0)+IFERROR(VLOOKUP(A76,'2016'!$C$47:$T$69,4,FALSE),0)+IFERROR(VLOOKUP(A76,'2015'!$C$41:$T$61,4,FALSE),0)+IFERROR(VLOOKUP(A76,'2014'!$C$33:$T$45,4,FALSE),0)+IFERROR(VLOOKUP(A76,'2013'!$C$38:$T$54,4,FALSE),0)+IFERROR(VLOOKUP(A76,'2012'!$C$37:$T$52,4,FALSE),0)+IFERROR(VLOOKUP(A76,'2011'!$C$33:$T$46,4,FALSE),0)+IFERROR(VLOOKUP(A76,'2010'!$C$38:$T$54,4,FALSE),0)+IFERROR(VLOOKUP(A76,'2009'!$C$43:$T$63,4,FALSE),0)</f>
        <v>23</v>
      </c>
      <c r="E76" s="50">
        <f>+IFERROR(VLOOKUP(A76,'2017'!$C$48:$T$73,5,FALSE),0)+IFERROR(VLOOKUP(A76,'2016'!$C$47:$T$69,5,FALSE),0)+IFERROR(VLOOKUP(A76,'2015'!$C$41:$T$61,5,FALSE),0)+IFERROR(VLOOKUP(A76,'2014'!$C$33:$T$45,5,FALSE),0)+IFERROR(VLOOKUP(A76,'2013'!$C$38:$T$54,5,FALSE),0)+IFERROR(VLOOKUP(A76,'2012'!$C$37:$T$52,5,FALSE),0)+IFERROR(VLOOKUP(A76,'2011'!$C$33:$T$46,5,FALSE),0)+IFERROR(VLOOKUP(A76,'2010'!$C$38:$T$54,5,FALSE),0)+IFERROR(VLOOKUP(A76,'2009'!$C$43:$T$63,5,FALSE),0)</f>
        <v>627</v>
      </c>
      <c r="F76" s="52">
        <f t="shared" si="1"/>
        <v>0.96331738437001591</v>
      </c>
    </row>
    <row r="77" spans="1:6" x14ac:dyDescent="0.25">
      <c r="A77" s="11" t="s">
        <v>226</v>
      </c>
      <c r="B77" s="50">
        <f>+IFERROR(VLOOKUP(A77,'2017'!$C$48:$T$73,2,FALSE),0)+IFERROR(VLOOKUP(A77,'2016'!$C$47:$T$69,2,FALSE),0)+IFERROR(VLOOKUP(A77,'2015'!$C$41:$T$61,2,FALSE),0)+IFERROR(VLOOKUP(A77,'2014'!$C$33:$T$45,2,FALSE),0)+IFERROR(VLOOKUP(A77,'2013'!$C$38:$T$54,2,FALSE),0)+IFERROR(VLOOKUP(A77,'2012'!$C$37:$T$52,2,FALSE),0)+IFERROR(VLOOKUP(A77,'2011'!$C$33:$T$46,2,FALSE),0)+IFERROR(VLOOKUP(A77,'2010'!$C$38:$T$54,2,FALSE),0)+IFERROR(VLOOKUP(A77,'2009'!$C$43:$T$63,2,FALSE),0)</f>
        <v>2</v>
      </c>
      <c r="C77" s="50">
        <f>+IFERROR(VLOOKUP(A77,'2017'!$C$48:$T$73,3,FALSE),0)+IFERROR(VLOOKUP(A77,'2016'!$C$47:$T$69,3,FALSE),0)+IFERROR(VLOOKUP(A77,'2015'!$C$41:$T$61,3,FALSE),0)+IFERROR(VLOOKUP(A77,'2014'!$C$33:$T$45,3,FALSE),0)+IFERROR(VLOOKUP(A77,'2013'!$C$38:$T$54,3,FALSE),0)+IFERROR(VLOOKUP(A77,'2012'!$C$37:$T$52,3,FALSE),0)+IFERROR(VLOOKUP(A77,'2011'!$C$33:$T$46,3,FALSE),0)+IFERROR(VLOOKUP(A77,'2010'!$C$38:$T$54,3,FALSE),0)+IFERROR(VLOOKUP(A77,'2009'!$C$43:$T$63,3,FALSE),0)</f>
        <v>148</v>
      </c>
      <c r="D77" s="50">
        <f>+IFERROR(VLOOKUP(A77,'2017'!$C$48:$T$73,4,FALSE),0)+IFERROR(VLOOKUP(A77,'2016'!$C$47:$T$69,4,FALSE),0)+IFERROR(VLOOKUP(A77,'2015'!$C$41:$T$61,4,FALSE),0)+IFERROR(VLOOKUP(A77,'2014'!$C$33:$T$45,4,FALSE),0)+IFERROR(VLOOKUP(A77,'2013'!$C$38:$T$54,4,FALSE),0)+IFERROR(VLOOKUP(A77,'2012'!$C$37:$T$52,4,FALSE),0)+IFERROR(VLOOKUP(A77,'2011'!$C$33:$T$46,4,FALSE),0)+IFERROR(VLOOKUP(A77,'2010'!$C$38:$T$54,4,FALSE),0)+IFERROR(VLOOKUP(A77,'2009'!$C$43:$T$63,4,FALSE),0)</f>
        <v>3</v>
      </c>
      <c r="E77" s="50">
        <f>+IFERROR(VLOOKUP(A77,'2017'!$C$48:$T$73,5,FALSE),0)+IFERROR(VLOOKUP(A77,'2016'!$C$47:$T$69,5,FALSE),0)+IFERROR(VLOOKUP(A77,'2015'!$C$41:$T$61,5,FALSE),0)+IFERROR(VLOOKUP(A77,'2014'!$C$33:$T$45,5,FALSE),0)+IFERROR(VLOOKUP(A77,'2013'!$C$38:$T$54,5,FALSE),0)+IFERROR(VLOOKUP(A77,'2012'!$C$37:$T$52,5,FALSE),0)+IFERROR(VLOOKUP(A77,'2011'!$C$33:$T$46,5,FALSE),0)+IFERROR(VLOOKUP(A77,'2010'!$C$38:$T$54,5,FALSE),0)+IFERROR(VLOOKUP(A77,'2009'!$C$43:$T$63,5,FALSE),0)</f>
        <v>153</v>
      </c>
      <c r="F77" s="52">
        <f t="shared" si="1"/>
        <v>0.98039215686274506</v>
      </c>
    </row>
    <row r="78" spans="1:6" x14ac:dyDescent="0.25">
      <c r="A78" s="11" t="s">
        <v>289</v>
      </c>
      <c r="B78" s="50">
        <f>+IFERROR(VLOOKUP(A78,'2017'!$C$48:$T$73,2,FALSE),0)+IFERROR(VLOOKUP(A78,'2016'!$C$47:$T$69,2,FALSE),0)+IFERROR(VLOOKUP(A78,'2015'!$C$41:$T$61,2,FALSE),0)+IFERROR(VLOOKUP(A78,'2014'!$C$33:$T$45,2,FALSE),0)+IFERROR(VLOOKUP(A78,'2013'!$C$38:$T$54,2,FALSE),0)+IFERROR(VLOOKUP(A78,'2012'!$C$37:$T$52,2,FALSE),0)+IFERROR(VLOOKUP(A78,'2011'!$C$33:$T$46,2,FALSE),0)+IFERROR(VLOOKUP(A78,'2010'!$C$38:$T$54,2,FALSE),0)+IFERROR(VLOOKUP(A78,'2009'!$C$43:$T$63,2,FALSE),0)</f>
        <v>0</v>
      </c>
      <c r="C78" s="50">
        <f>+IFERROR(VLOOKUP(A78,'2017'!$C$48:$T$73,3,FALSE),0)+IFERROR(VLOOKUP(A78,'2016'!$C$47:$T$69,3,FALSE),0)+IFERROR(VLOOKUP(A78,'2015'!$C$41:$T$61,3,FALSE),0)+IFERROR(VLOOKUP(A78,'2014'!$C$33:$T$45,3,FALSE),0)+IFERROR(VLOOKUP(A78,'2013'!$C$38:$T$54,3,FALSE),0)+IFERROR(VLOOKUP(A78,'2012'!$C$37:$T$52,3,FALSE),0)+IFERROR(VLOOKUP(A78,'2011'!$C$33:$T$46,3,FALSE),0)+IFERROR(VLOOKUP(A78,'2010'!$C$38:$T$54,3,FALSE),0)+IFERROR(VLOOKUP(A78,'2009'!$C$43:$T$63,3,FALSE),0)</f>
        <v>15</v>
      </c>
      <c r="D78" s="50">
        <f>+IFERROR(VLOOKUP(A78,'2017'!$C$48:$T$73,4,FALSE),0)+IFERROR(VLOOKUP(A78,'2016'!$C$47:$T$69,4,FALSE),0)+IFERROR(VLOOKUP(A78,'2015'!$C$41:$T$61,4,FALSE),0)+IFERROR(VLOOKUP(A78,'2014'!$C$33:$T$45,4,FALSE),0)+IFERROR(VLOOKUP(A78,'2013'!$C$38:$T$54,4,FALSE),0)+IFERROR(VLOOKUP(A78,'2012'!$C$37:$T$52,4,FALSE),0)+IFERROR(VLOOKUP(A78,'2011'!$C$33:$T$46,4,FALSE),0)+IFERROR(VLOOKUP(A78,'2010'!$C$38:$T$54,4,FALSE),0)+IFERROR(VLOOKUP(A78,'2009'!$C$43:$T$63,4,FALSE),0)</f>
        <v>2</v>
      </c>
      <c r="E78" s="50">
        <f>+IFERROR(VLOOKUP(A78,'2017'!$C$48:$T$73,5,FALSE),0)+IFERROR(VLOOKUP(A78,'2016'!$C$47:$T$69,5,FALSE),0)+IFERROR(VLOOKUP(A78,'2015'!$C$41:$T$61,5,FALSE),0)+IFERROR(VLOOKUP(A78,'2014'!$C$33:$T$45,5,FALSE),0)+IFERROR(VLOOKUP(A78,'2013'!$C$38:$T$54,5,FALSE),0)+IFERROR(VLOOKUP(A78,'2012'!$C$37:$T$52,5,FALSE),0)+IFERROR(VLOOKUP(A78,'2011'!$C$33:$T$46,5,FALSE),0)+IFERROR(VLOOKUP(A78,'2010'!$C$38:$T$54,5,FALSE),0)+IFERROR(VLOOKUP(A78,'2009'!$C$43:$T$63,5,FALSE),0)</f>
        <v>17</v>
      </c>
      <c r="F78" s="52">
        <f t="shared" si="1"/>
        <v>0.88235294117647056</v>
      </c>
    </row>
    <row r="79" spans="1:6" x14ac:dyDescent="0.25">
      <c r="A79" s="11" t="s">
        <v>231</v>
      </c>
      <c r="B79" s="50">
        <f>+IFERROR(VLOOKUP(A79,'2017'!$C$48:$T$73,2,FALSE),0)+IFERROR(VLOOKUP(A79,'2016'!$C$47:$T$69,2,FALSE),0)+IFERROR(VLOOKUP(A79,'2015'!$C$41:$T$61,2,FALSE),0)+IFERROR(VLOOKUP(A79,'2014'!$C$33:$T$45,2,FALSE),0)+IFERROR(VLOOKUP(A79,'2013'!$C$38:$T$54,2,FALSE),0)+IFERROR(VLOOKUP(A79,'2012'!$C$37:$T$52,2,FALSE),0)+IFERROR(VLOOKUP(A79,'2011'!$C$33:$T$46,2,FALSE),0)+IFERROR(VLOOKUP(A79,'2010'!$C$38:$T$54,2,FALSE),0)+IFERROR(VLOOKUP(A79,'2009'!$C$43:$T$63,2,FALSE),0)</f>
        <v>2</v>
      </c>
      <c r="C79" s="50">
        <f>+IFERROR(VLOOKUP(A79,'2017'!$C$48:$T$73,3,FALSE),0)+IFERROR(VLOOKUP(A79,'2016'!$C$47:$T$69,3,FALSE),0)+IFERROR(VLOOKUP(A79,'2015'!$C$41:$T$61,3,FALSE),0)+IFERROR(VLOOKUP(A79,'2014'!$C$33:$T$45,3,FALSE),0)+IFERROR(VLOOKUP(A79,'2013'!$C$38:$T$54,3,FALSE),0)+IFERROR(VLOOKUP(A79,'2012'!$C$37:$T$52,3,FALSE),0)+IFERROR(VLOOKUP(A79,'2011'!$C$33:$T$46,3,FALSE),0)+IFERROR(VLOOKUP(A79,'2010'!$C$38:$T$54,3,FALSE),0)+IFERROR(VLOOKUP(A79,'2009'!$C$43:$T$63,3,FALSE),0)</f>
        <v>3</v>
      </c>
      <c r="D79" s="50">
        <f>+IFERROR(VLOOKUP(A79,'2017'!$C$48:$T$73,4,FALSE),0)+IFERROR(VLOOKUP(A79,'2016'!$C$47:$T$69,4,FALSE),0)+IFERROR(VLOOKUP(A79,'2015'!$C$41:$T$61,4,FALSE),0)+IFERROR(VLOOKUP(A79,'2014'!$C$33:$T$45,4,FALSE),0)+IFERROR(VLOOKUP(A79,'2013'!$C$38:$T$54,4,FALSE),0)+IFERROR(VLOOKUP(A79,'2012'!$C$37:$T$52,4,FALSE),0)+IFERROR(VLOOKUP(A79,'2011'!$C$33:$T$46,4,FALSE),0)+IFERROR(VLOOKUP(A79,'2010'!$C$38:$T$54,4,FALSE),0)+IFERROR(VLOOKUP(A79,'2009'!$C$43:$T$63,4,FALSE),0)</f>
        <v>3</v>
      </c>
      <c r="E79" s="50">
        <f>+IFERROR(VLOOKUP(A79,'2017'!$C$48:$T$73,5,FALSE),0)+IFERROR(VLOOKUP(A79,'2016'!$C$47:$T$69,5,FALSE),0)+IFERROR(VLOOKUP(A79,'2015'!$C$41:$T$61,5,FALSE),0)+IFERROR(VLOOKUP(A79,'2014'!$C$33:$T$45,5,FALSE),0)+IFERROR(VLOOKUP(A79,'2013'!$C$38:$T$54,5,FALSE),0)+IFERROR(VLOOKUP(A79,'2012'!$C$37:$T$52,5,FALSE),0)+IFERROR(VLOOKUP(A79,'2011'!$C$33:$T$46,5,FALSE),0)+IFERROR(VLOOKUP(A79,'2010'!$C$38:$T$54,5,FALSE),0)+IFERROR(VLOOKUP(A79,'2009'!$C$43:$T$63,5,FALSE),0)</f>
        <v>8</v>
      </c>
      <c r="F79" s="52">
        <f t="shared" si="1"/>
        <v>0.625</v>
      </c>
    </row>
    <row r="80" spans="1:6" x14ac:dyDescent="0.25">
      <c r="A80" s="11" t="s">
        <v>281</v>
      </c>
      <c r="B80" s="50">
        <f>+IFERROR(VLOOKUP(A80,'2017'!$C$48:$T$73,2,FALSE),0)+IFERROR(VLOOKUP(A80,'2016'!$C$47:$T$69,2,FALSE),0)+IFERROR(VLOOKUP(A80,'2015'!$C$41:$T$61,2,FALSE),0)+IFERROR(VLOOKUP(A80,'2014'!$C$33:$T$45,2,FALSE),0)+IFERROR(VLOOKUP(A80,'2013'!$C$38:$T$54,2,FALSE),0)+IFERROR(VLOOKUP(A80,'2012'!$C$37:$T$52,2,FALSE),0)+IFERROR(VLOOKUP(A80,'2011'!$C$33:$T$46,2,FALSE),0)+IFERROR(VLOOKUP(A80,'2010'!$C$38:$T$54,2,FALSE),0)+IFERROR(VLOOKUP(A80,'2009'!$C$43:$T$63,2,FALSE),0)</f>
        <v>214</v>
      </c>
      <c r="C80" s="50">
        <f>+IFERROR(VLOOKUP(A80,'2017'!$C$48:$T$73,3,FALSE),0)+IFERROR(VLOOKUP(A80,'2016'!$C$47:$T$69,3,FALSE),0)+IFERROR(VLOOKUP(A80,'2015'!$C$41:$T$61,3,FALSE),0)+IFERROR(VLOOKUP(A80,'2014'!$C$33:$T$45,3,FALSE),0)+IFERROR(VLOOKUP(A80,'2013'!$C$38:$T$54,3,FALSE),0)+IFERROR(VLOOKUP(A80,'2012'!$C$37:$T$52,3,FALSE),0)+IFERROR(VLOOKUP(A80,'2011'!$C$33:$T$46,3,FALSE),0)+IFERROR(VLOOKUP(A80,'2010'!$C$38:$T$54,3,FALSE),0)+IFERROR(VLOOKUP(A80,'2009'!$C$43:$T$63,3,FALSE),0)</f>
        <v>121</v>
      </c>
      <c r="D80" s="50">
        <f>+IFERROR(VLOOKUP(A80,'2017'!$C$48:$T$73,4,FALSE),0)+IFERROR(VLOOKUP(A80,'2016'!$C$47:$T$69,4,FALSE),0)+IFERROR(VLOOKUP(A80,'2015'!$C$41:$T$61,4,FALSE),0)+IFERROR(VLOOKUP(A80,'2014'!$C$33:$T$45,4,FALSE),0)+IFERROR(VLOOKUP(A80,'2013'!$C$38:$T$54,4,FALSE),0)+IFERROR(VLOOKUP(A80,'2012'!$C$37:$T$52,4,FALSE),0)+IFERROR(VLOOKUP(A80,'2011'!$C$33:$T$46,4,FALSE),0)+IFERROR(VLOOKUP(A80,'2010'!$C$38:$T$54,4,FALSE),0)+IFERROR(VLOOKUP(A80,'2009'!$C$43:$T$63,4,FALSE),0)</f>
        <v>66</v>
      </c>
      <c r="E80" s="50">
        <f>+IFERROR(VLOOKUP(A80,'2017'!$C$48:$T$73,5,FALSE),0)+IFERROR(VLOOKUP(A80,'2016'!$C$47:$T$69,5,FALSE),0)+IFERROR(VLOOKUP(A80,'2015'!$C$41:$T$61,5,FALSE),0)+IFERROR(VLOOKUP(A80,'2014'!$C$33:$T$45,5,FALSE),0)+IFERROR(VLOOKUP(A80,'2013'!$C$38:$T$54,5,FALSE),0)+IFERROR(VLOOKUP(A80,'2012'!$C$37:$T$52,5,FALSE),0)+IFERROR(VLOOKUP(A80,'2011'!$C$33:$T$46,5,FALSE),0)+IFERROR(VLOOKUP(A80,'2010'!$C$38:$T$54,5,FALSE),0)+IFERROR(VLOOKUP(A80,'2009'!$C$43:$T$63,5,FALSE),0)</f>
        <v>401</v>
      </c>
      <c r="F80" s="52">
        <f t="shared" si="1"/>
        <v>0.8354114713216958</v>
      </c>
    </row>
    <row r="81" spans="1:6" x14ac:dyDescent="0.25">
      <c r="A81" s="11" t="s">
        <v>283</v>
      </c>
      <c r="B81" s="50">
        <f>+IFERROR(VLOOKUP(A81,'2017'!$C$48:$T$73,2,FALSE),0)+IFERROR(VLOOKUP(A81,'2016'!$C$47:$T$69,2,FALSE),0)+IFERROR(VLOOKUP(A81,'2015'!$C$41:$T$61,2,FALSE),0)+IFERROR(VLOOKUP(A81,'2014'!$C$33:$T$45,2,FALSE),0)+IFERROR(VLOOKUP(A81,'2013'!$C$38:$T$54,2,FALSE),0)+IFERROR(VLOOKUP(A81,'2012'!$C$37:$T$52,2,FALSE),0)+IFERROR(VLOOKUP(A81,'2011'!$C$33:$T$46,2,FALSE),0)+IFERROR(VLOOKUP(A81,'2010'!$C$38:$T$54,2,FALSE),0)+IFERROR(VLOOKUP(A81,'2009'!$C$43:$T$63,2,FALSE),0)</f>
        <v>97</v>
      </c>
      <c r="C81" s="50">
        <f>+IFERROR(VLOOKUP(A81,'2017'!$C$48:$T$73,3,FALSE),0)+IFERROR(VLOOKUP(A81,'2016'!$C$47:$T$69,3,FALSE),0)+IFERROR(VLOOKUP(A81,'2015'!$C$41:$T$61,3,FALSE),0)+IFERROR(VLOOKUP(A81,'2014'!$C$33:$T$45,3,FALSE),0)+IFERROR(VLOOKUP(A81,'2013'!$C$38:$T$54,3,FALSE),0)+IFERROR(VLOOKUP(A81,'2012'!$C$37:$T$52,3,FALSE),0)+IFERROR(VLOOKUP(A81,'2011'!$C$33:$T$46,3,FALSE),0)+IFERROR(VLOOKUP(A81,'2010'!$C$38:$T$54,3,FALSE),0)+IFERROR(VLOOKUP(A81,'2009'!$C$43:$T$63,3,FALSE),0)</f>
        <v>125</v>
      </c>
      <c r="D81" s="50">
        <f>+IFERROR(VLOOKUP(A81,'2017'!$C$48:$T$73,4,FALSE),0)+IFERROR(VLOOKUP(A81,'2016'!$C$47:$T$69,4,FALSE),0)+IFERROR(VLOOKUP(A81,'2015'!$C$41:$T$61,4,FALSE),0)+IFERROR(VLOOKUP(A81,'2014'!$C$33:$T$45,4,FALSE),0)+IFERROR(VLOOKUP(A81,'2013'!$C$38:$T$54,4,FALSE),0)+IFERROR(VLOOKUP(A81,'2012'!$C$37:$T$52,4,FALSE),0)+IFERROR(VLOOKUP(A81,'2011'!$C$33:$T$46,4,FALSE),0)+IFERROR(VLOOKUP(A81,'2010'!$C$38:$T$54,4,FALSE),0)+IFERROR(VLOOKUP(A81,'2009'!$C$43:$T$63,4,FALSE),0)</f>
        <v>16</v>
      </c>
      <c r="E81" s="50">
        <f>+IFERROR(VLOOKUP(A81,'2017'!$C$48:$T$73,5,FALSE),0)+IFERROR(VLOOKUP(A81,'2016'!$C$47:$T$69,5,FALSE),0)+IFERROR(VLOOKUP(A81,'2015'!$C$41:$T$61,5,FALSE),0)+IFERROR(VLOOKUP(A81,'2014'!$C$33:$T$45,5,FALSE),0)+IFERROR(VLOOKUP(A81,'2013'!$C$38:$T$54,5,FALSE),0)+IFERROR(VLOOKUP(A81,'2012'!$C$37:$T$52,5,FALSE),0)+IFERROR(VLOOKUP(A81,'2011'!$C$33:$T$46,5,FALSE),0)+IFERROR(VLOOKUP(A81,'2010'!$C$38:$T$54,5,FALSE),0)+IFERROR(VLOOKUP(A81,'2009'!$C$43:$T$63,5,FALSE),0)</f>
        <v>238</v>
      </c>
      <c r="F81" s="52">
        <f t="shared" si="1"/>
        <v>0.9327731092436975</v>
      </c>
    </row>
    <row r="82" spans="1:6" x14ac:dyDescent="0.25">
      <c r="A82" s="11" t="s">
        <v>249</v>
      </c>
      <c r="B82" s="50">
        <f>+IFERROR(VLOOKUP(A82,'2017'!$C$48:$T$73,2,FALSE),0)+IFERROR(VLOOKUP(A82,'2016'!$C$47:$T$69,2,FALSE),0)+IFERROR(VLOOKUP(A82,'2015'!$C$41:$T$61,2,FALSE),0)+IFERROR(VLOOKUP(A82,'2014'!$C$33:$T$45,2,FALSE),0)+IFERROR(VLOOKUP(A82,'2013'!$C$38:$T$54,2,FALSE),0)+IFERROR(VLOOKUP(A82,'2012'!$C$37:$T$52,2,FALSE),0)+IFERROR(VLOOKUP(A82,'2011'!$C$33:$T$46,2,FALSE),0)+IFERROR(VLOOKUP(A82,'2010'!$C$38:$T$54,2,FALSE),0)+IFERROR(VLOOKUP(A82,'2009'!$C$43:$T$63,2,FALSE),0)</f>
        <v>65</v>
      </c>
      <c r="C82" s="50">
        <f>+IFERROR(VLOOKUP(A82,'2017'!$C$48:$T$73,3,FALSE),0)+IFERROR(VLOOKUP(A82,'2016'!$C$47:$T$69,3,FALSE),0)+IFERROR(VLOOKUP(A82,'2015'!$C$41:$T$61,3,FALSE),0)+IFERROR(VLOOKUP(A82,'2014'!$C$33:$T$45,3,FALSE),0)+IFERROR(VLOOKUP(A82,'2013'!$C$38:$T$54,3,FALSE),0)+IFERROR(VLOOKUP(A82,'2012'!$C$37:$T$52,3,FALSE),0)+IFERROR(VLOOKUP(A82,'2011'!$C$33:$T$46,3,FALSE),0)+IFERROR(VLOOKUP(A82,'2010'!$C$38:$T$54,3,FALSE),0)+IFERROR(VLOOKUP(A82,'2009'!$C$43:$T$63,3,FALSE),0)</f>
        <v>228</v>
      </c>
      <c r="D82" s="50">
        <f>+IFERROR(VLOOKUP(A82,'2017'!$C$48:$T$73,4,FALSE),0)+IFERROR(VLOOKUP(A82,'2016'!$C$47:$T$69,4,FALSE),0)+IFERROR(VLOOKUP(A82,'2015'!$C$41:$T$61,4,FALSE),0)+IFERROR(VLOOKUP(A82,'2014'!$C$33:$T$45,4,FALSE),0)+IFERROR(VLOOKUP(A82,'2013'!$C$38:$T$54,4,FALSE),0)+IFERROR(VLOOKUP(A82,'2012'!$C$37:$T$52,4,FALSE),0)+IFERROR(VLOOKUP(A82,'2011'!$C$33:$T$46,4,FALSE),0)+IFERROR(VLOOKUP(A82,'2010'!$C$38:$T$54,4,FALSE),0)+IFERROR(VLOOKUP(A82,'2009'!$C$43:$T$63,4,FALSE),0)</f>
        <v>21</v>
      </c>
      <c r="E82" s="50">
        <f>+IFERROR(VLOOKUP(A82,'2017'!$C$48:$T$73,5,FALSE),0)+IFERROR(VLOOKUP(A82,'2016'!$C$47:$T$69,5,FALSE),0)+IFERROR(VLOOKUP(A82,'2015'!$C$41:$T$61,5,FALSE),0)+IFERROR(VLOOKUP(A82,'2014'!$C$33:$T$45,5,FALSE),0)+IFERROR(VLOOKUP(A82,'2013'!$C$38:$T$54,5,FALSE),0)+IFERROR(VLOOKUP(A82,'2012'!$C$37:$T$52,5,FALSE),0)+IFERROR(VLOOKUP(A82,'2011'!$C$33:$T$46,5,FALSE),0)+IFERROR(VLOOKUP(A82,'2010'!$C$38:$T$54,5,FALSE),0)+IFERROR(VLOOKUP(A82,'2009'!$C$43:$T$63,5,FALSE),0)</f>
        <v>314</v>
      </c>
      <c r="F82" s="52">
        <f t="shared" si="1"/>
        <v>0.93312101910828027</v>
      </c>
    </row>
    <row r="83" spans="1:6" x14ac:dyDescent="0.25">
      <c r="A83" s="11" t="s">
        <v>274</v>
      </c>
      <c r="B83" s="50">
        <f>+IFERROR(VLOOKUP(A83,'2017'!$C$48:$T$73,2,FALSE),0)+IFERROR(VLOOKUP(A83,'2016'!$C$47:$T$69,2,FALSE),0)+IFERROR(VLOOKUP(A83,'2015'!$C$41:$T$61,2,FALSE),0)+IFERROR(VLOOKUP(A83,'2014'!$C$33:$T$45,2,FALSE),0)+IFERROR(VLOOKUP(A83,'2013'!$C$38:$T$54,2,FALSE),0)+IFERROR(VLOOKUP(A83,'2012'!$C$37:$T$52,2,FALSE),0)+IFERROR(VLOOKUP(A83,'2011'!$C$33:$T$46,2,FALSE),0)+IFERROR(VLOOKUP(A83,'2010'!$C$38:$T$54,2,FALSE),0)+IFERROR(VLOOKUP(A83,'2009'!$C$43:$T$63,2,FALSE),0)</f>
        <v>1</v>
      </c>
      <c r="C83" s="50">
        <f>+IFERROR(VLOOKUP(A83,'2017'!$C$48:$T$73,3,FALSE),0)+IFERROR(VLOOKUP(A83,'2016'!$C$47:$T$69,3,FALSE),0)+IFERROR(VLOOKUP(A83,'2015'!$C$41:$T$61,3,FALSE),0)+IFERROR(VLOOKUP(A83,'2014'!$C$33:$T$45,3,FALSE),0)+IFERROR(VLOOKUP(A83,'2013'!$C$38:$T$54,3,FALSE),0)+IFERROR(VLOOKUP(A83,'2012'!$C$37:$T$52,3,FALSE),0)+IFERROR(VLOOKUP(A83,'2011'!$C$33:$T$46,3,FALSE),0)+IFERROR(VLOOKUP(A83,'2010'!$C$38:$T$54,3,FALSE),0)+IFERROR(VLOOKUP(A83,'2009'!$C$43:$T$63,3,FALSE),0)</f>
        <v>65</v>
      </c>
      <c r="D83" s="50">
        <f>+IFERROR(VLOOKUP(A83,'2017'!$C$48:$T$73,4,FALSE),0)+IFERROR(VLOOKUP(A83,'2016'!$C$47:$T$69,4,FALSE),0)+IFERROR(VLOOKUP(A83,'2015'!$C$41:$T$61,4,FALSE),0)+IFERROR(VLOOKUP(A83,'2014'!$C$33:$T$45,4,FALSE),0)+IFERROR(VLOOKUP(A83,'2013'!$C$38:$T$54,4,FALSE),0)+IFERROR(VLOOKUP(A83,'2012'!$C$37:$T$52,4,FALSE),0)+IFERROR(VLOOKUP(A83,'2011'!$C$33:$T$46,4,FALSE),0)+IFERROR(VLOOKUP(A83,'2010'!$C$38:$T$54,4,FALSE),0)+IFERROR(VLOOKUP(A83,'2009'!$C$43:$T$63,4,FALSE),0)</f>
        <v>4</v>
      </c>
      <c r="E83" s="50">
        <f>+IFERROR(VLOOKUP(A83,'2017'!$C$48:$T$73,5,FALSE),0)+IFERROR(VLOOKUP(A83,'2016'!$C$47:$T$69,5,FALSE),0)+IFERROR(VLOOKUP(A83,'2015'!$C$41:$T$61,5,FALSE),0)+IFERROR(VLOOKUP(A83,'2014'!$C$33:$T$45,5,FALSE),0)+IFERROR(VLOOKUP(A83,'2013'!$C$38:$T$54,5,FALSE),0)+IFERROR(VLOOKUP(A83,'2012'!$C$37:$T$52,5,FALSE),0)+IFERROR(VLOOKUP(A83,'2011'!$C$33:$T$46,5,FALSE),0)+IFERROR(VLOOKUP(A83,'2010'!$C$38:$T$54,5,FALSE),0)+IFERROR(VLOOKUP(A83,'2009'!$C$43:$T$63,5,FALSE),0)</f>
        <v>70</v>
      </c>
      <c r="F83" s="52">
        <f t="shared" si="1"/>
        <v>0.94285714285714284</v>
      </c>
    </row>
    <row r="84" spans="1:6" x14ac:dyDescent="0.25">
      <c r="A84" s="11" t="s">
        <v>313</v>
      </c>
      <c r="B84" s="50">
        <f>+IFERROR(VLOOKUP(A84,'2017'!$C$48:$T$73,2,FALSE),0)+IFERROR(VLOOKUP(A84,'2016'!$C$47:$T$69,2,FALSE),0)+IFERROR(VLOOKUP(A84,'2015'!$C$41:$T$61,2,FALSE),0)+IFERROR(VLOOKUP(A84,'2014'!$C$33:$T$45,2,FALSE),0)+IFERROR(VLOOKUP(A84,'2013'!$C$38:$T$54,2,FALSE),0)+IFERROR(VLOOKUP(A84,'2012'!$C$37:$T$52,2,FALSE),0)+IFERROR(VLOOKUP(A84,'2011'!$C$33:$T$46,2,FALSE),0)+IFERROR(VLOOKUP(A84,'2010'!$C$38:$T$54,2,FALSE),0)+IFERROR(VLOOKUP(A84,'2009'!$C$43:$T$63,2,FALSE),0)</f>
        <v>0</v>
      </c>
      <c r="C84" s="50">
        <f>+IFERROR(VLOOKUP(A84,'2017'!$C$48:$T$73,3,FALSE),0)+IFERROR(VLOOKUP(A84,'2016'!$C$47:$T$69,3,FALSE),0)+IFERROR(VLOOKUP(A84,'2015'!$C$41:$T$61,3,FALSE),0)+IFERROR(VLOOKUP(A84,'2014'!$C$33:$T$45,3,FALSE),0)+IFERROR(VLOOKUP(A84,'2013'!$C$38:$T$54,3,FALSE),0)+IFERROR(VLOOKUP(A84,'2012'!$C$37:$T$52,3,FALSE),0)+IFERROR(VLOOKUP(A84,'2011'!$C$33:$T$46,3,FALSE),0)+IFERROR(VLOOKUP(A84,'2010'!$C$38:$T$54,3,FALSE),0)+IFERROR(VLOOKUP(A84,'2009'!$C$43:$T$63,3,FALSE),0)</f>
        <v>0</v>
      </c>
      <c r="D84" s="50">
        <f>+IFERROR(VLOOKUP(A84,'2017'!$C$48:$T$73,4,FALSE),0)+IFERROR(VLOOKUP(A84,'2016'!$C$47:$T$69,4,FALSE),0)+IFERROR(VLOOKUP(A84,'2015'!$C$41:$T$61,4,FALSE),0)+IFERROR(VLOOKUP(A84,'2014'!$C$33:$T$45,4,FALSE),0)+IFERROR(VLOOKUP(A84,'2013'!$C$38:$T$54,4,FALSE),0)+IFERROR(VLOOKUP(A84,'2012'!$C$37:$T$52,4,FALSE),0)+IFERROR(VLOOKUP(A84,'2011'!$C$33:$T$46,4,FALSE),0)+IFERROR(VLOOKUP(A84,'2010'!$C$38:$T$54,4,FALSE),0)+IFERROR(VLOOKUP(A84,'2009'!$C$43:$T$63,4,FALSE),0)</f>
        <v>0</v>
      </c>
      <c r="E84" s="50">
        <f>+IFERROR(VLOOKUP(A84,'2017'!$C$48:$T$73,5,FALSE),0)+IFERROR(VLOOKUP(A84,'2016'!$C$47:$T$69,5,FALSE),0)+IFERROR(VLOOKUP(A84,'2015'!$C$41:$T$61,5,FALSE),0)+IFERROR(VLOOKUP(A84,'2014'!$C$33:$T$45,5,FALSE),0)+IFERROR(VLOOKUP(A84,'2013'!$C$38:$T$54,5,FALSE),0)+IFERROR(VLOOKUP(A84,'2012'!$C$37:$T$52,5,FALSE),0)+IFERROR(VLOOKUP(A84,'2011'!$C$33:$T$46,5,FALSE),0)+IFERROR(VLOOKUP(A84,'2010'!$C$38:$T$54,5,FALSE),0)+IFERROR(VLOOKUP(A84,'2009'!$C$43:$T$63,5,FALSE),0)</f>
        <v>0</v>
      </c>
      <c r="F84" s="41" t="str">
        <f t="shared" si="1"/>
        <v>N/A</v>
      </c>
    </row>
    <row r="85" spans="1:6" x14ac:dyDescent="0.25">
      <c r="A85" s="11" t="s">
        <v>314</v>
      </c>
      <c r="B85" s="50">
        <f>+IFERROR(VLOOKUP(A85,'2017'!$C$48:$T$73,2,FALSE),0)+IFERROR(VLOOKUP(A85,'2016'!$C$47:$T$69,2,FALSE),0)+IFERROR(VLOOKUP(A85,'2015'!$C$41:$T$61,2,FALSE),0)+IFERROR(VLOOKUP(A85,'2014'!$C$33:$T$45,2,FALSE),0)+IFERROR(VLOOKUP(A85,'2013'!$C$38:$T$54,2,FALSE),0)+IFERROR(VLOOKUP(A85,'2012'!$C$37:$T$52,2,FALSE),0)+IFERROR(VLOOKUP(A85,'2011'!$C$33:$T$46,2,FALSE),0)+IFERROR(VLOOKUP(A85,'2010'!$C$38:$T$54,2,FALSE),0)+IFERROR(VLOOKUP(A85,'2009'!$C$43:$T$63,2,FALSE),0)</f>
        <v>0</v>
      </c>
      <c r="C85" s="50">
        <f>+IFERROR(VLOOKUP(A85,'2017'!$C$48:$T$73,3,FALSE),0)+IFERROR(VLOOKUP(A85,'2016'!$C$47:$T$69,3,FALSE),0)+IFERROR(VLOOKUP(A85,'2015'!$C$41:$T$61,3,FALSE),0)+IFERROR(VLOOKUP(A85,'2014'!$C$33:$T$45,3,FALSE),0)+IFERROR(VLOOKUP(A85,'2013'!$C$38:$T$54,3,FALSE),0)+IFERROR(VLOOKUP(A85,'2012'!$C$37:$T$52,3,FALSE),0)+IFERROR(VLOOKUP(A85,'2011'!$C$33:$T$46,3,FALSE),0)+IFERROR(VLOOKUP(A85,'2010'!$C$38:$T$54,3,FALSE),0)+IFERROR(VLOOKUP(A85,'2009'!$C$43:$T$63,3,FALSE),0)</f>
        <v>0</v>
      </c>
      <c r="D85" s="50">
        <f>+IFERROR(VLOOKUP(A85,'2017'!$C$48:$T$73,4,FALSE),0)+IFERROR(VLOOKUP(A85,'2016'!$C$47:$T$69,4,FALSE),0)+IFERROR(VLOOKUP(A85,'2015'!$C$41:$T$61,4,FALSE),0)+IFERROR(VLOOKUP(A85,'2014'!$C$33:$T$45,4,FALSE),0)+IFERROR(VLOOKUP(A85,'2013'!$C$38:$T$54,4,FALSE),0)+IFERROR(VLOOKUP(A85,'2012'!$C$37:$T$52,4,FALSE),0)+IFERROR(VLOOKUP(A85,'2011'!$C$33:$T$46,4,FALSE),0)+IFERROR(VLOOKUP(A85,'2010'!$C$38:$T$54,4,FALSE),0)+IFERROR(VLOOKUP(A85,'2009'!$C$43:$T$63,4,FALSE),0)</f>
        <v>0</v>
      </c>
      <c r="E85" s="50">
        <f>+IFERROR(VLOOKUP(A85,'2017'!$C$48:$T$73,5,FALSE),0)+IFERROR(VLOOKUP(A85,'2016'!$C$47:$T$69,5,FALSE),0)+IFERROR(VLOOKUP(A85,'2015'!$C$41:$T$61,5,FALSE),0)+IFERROR(VLOOKUP(A85,'2014'!$C$33:$T$45,5,FALSE),0)+IFERROR(VLOOKUP(A85,'2013'!$C$38:$T$54,5,FALSE),0)+IFERROR(VLOOKUP(A85,'2012'!$C$37:$T$52,5,FALSE),0)+IFERROR(VLOOKUP(A85,'2011'!$C$33:$T$46,5,FALSE),0)+IFERROR(VLOOKUP(A85,'2010'!$C$38:$T$54,5,FALSE),0)+IFERROR(VLOOKUP(A85,'2009'!$C$43:$T$63,5,FALSE),0)</f>
        <v>0</v>
      </c>
      <c r="F85" s="41" t="str">
        <f t="shared" si="1"/>
        <v>N/A</v>
      </c>
    </row>
    <row r="86" spans="1:6" x14ac:dyDescent="0.25">
      <c r="A86" s="11" t="s">
        <v>253</v>
      </c>
      <c r="B86" s="50">
        <f>+IFERROR(VLOOKUP(A86,'2017'!$C$48:$T$73,2,FALSE),0)+IFERROR(VLOOKUP(A86,'2016'!$C$47:$T$69,2,FALSE),0)+IFERROR(VLOOKUP(A86,'2015'!$C$41:$T$61,2,FALSE),0)+IFERROR(VLOOKUP(A86,'2014'!$C$33:$T$45,2,FALSE),0)+IFERROR(VLOOKUP(A86,'2013'!$C$38:$T$54,2,FALSE),0)+IFERROR(VLOOKUP(A86,'2012'!$C$37:$T$52,2,FALSE),0)+IFERROR(VLOOKUP(A86,'2011'!$C$33:$T$46,2,FALSE),0)+IFERROR(VLOOKUP(A86,'2010'!$C$38:$T$54,2,FALSE),0)+IFERROR(VLOOKUP(A86,'2009'!$C$43:$T$63,2,FALSE),0)</f>
        <v>117</v>
      </c>
      <c r="C86" s="50">
        <f>+IFERROR(VLOOKUP(A86,'2017'!$C$48:$T$73,3,FALSE),0)+IFERROR(VLOOKUP(A86,'2016'!$C$47:$T$69,3,FALSE),0)+IFERROR(VLOOKUP(A86,'2015'!$C$41:$T$61,3,FALSE),0)+IFERROR(VLOOKUP(A86,'2014'!$C$33:$T$45,3,FALSE),0)+IFERROR(VLOOKUP(A86,'2013'!$C$38:$T$54,3,FALSE),0)+IFERROR(VLOOKUP(A86,'2012'!$C$37:$T$52,3,FALSE),0)+IFERROR(VLOOKUP(A86,'2011'!$C$33:$T$46,3,FALSE),0)+IFERROR(VLOOKUP(A86,'2010'!$C$38:$T$54,3,FALSE),0)+IFERROR(VLOOKUP(A86,'2009'!$C$43:$T$63,3,FALSE),0)</f>
        <v>440</v>
      </c>
      <c r="D86" s="50">
        <f>+IFERROR(VLOOKUP(A86,'2017'!$C$48:$T$73,4,FALSE),0)+IFERROR(VLOOKUP(A86,'2016'!$C$47:$T$69,4,FALSE),0)+IFERROR(VLOOKUP(A86,'2015'!$C$41:$T$61,4,FALSE),0)+IFERROR(VLOOKUP(A86,'2014'!$C$33:$T$45,4,FALSE),0)+IFERROR(VLOOKUP(A86,'2013'!$C$38:$T$54,4,FALSE),0)+IFERROR(VLOOKUP(A86,'2012'!$C$37:$T$52,4,FALSE),0)+IFERROR(VLOOKUP(A86,'2011'!$C$33:$T$46,4,FALSE),0)+IFERROR(VLOOKUP(A86,'2010'!$C$38:$T$54,4,FALSE),0)+IFERROR(VLOOKUP(A86,'2009'!$C$43:$T$63,4,FALSE),0)</f>
        <v>29</v>
      </c>
      <c r="E86" s="50">
        <f>+IFERROR(VLOOKUP(A86,'2017'!$C$48:$T$73,5,FALSE),0)+IFERROR(VLOOKUP(A86,'2016'!$C$47:$T$69,5,FALSE),0)+IFERROR(VLOOKUP(A86,'2015'!$C$41:$T$61,5,FALSE),0)+IFERROR(VLOOKUP(A86,'2014'!$C$33:$T$45,5,FALSE),0)+IFERROR(VLOOKUP(A86,'2013'!$C$38:$T$54,5,FALSE),0)+IFERROR(VLOOKUP(A86,'2012'!$C$37:$T$52,5,FALSE),0)+IFERROR(VLOOKUP(A86,'2011'!$C$33:$T$46,5,FALSE),0)+IFERROR(VLOOKUP(A86,'2010'!$C$38:$T$54,5,FALSE),0)+IFERROR(VLOOKUP(A86,'2009'!$C$43:$T$63,5,FALSE),0)</f>
        <v>586</v>
      </c>
      <c r="F86" s="52">
        <f t="shared" si="1"/>
        <v>0.95051194539249151</v>
      </c>
    </row>
    <row r="87" spans="1:6" x14ac:dyDescent="0.25">
      <c r="A87" s="11" t="s">
        <v>294</v>
      </c>
      <c r="B87" s="50">
        <f>+IFERROR(VLOOKUP(A87,'2017'!$C$48:$T$73,2,FALSE),0)+IFERROR(VLOOKUP(A87,'2016'!$C$47:$T$69,2,FALSE),0)+IFERROR(VLOOKUP(A87,'2015'!$C$41:$T$61,2,FALSE),0)+IFERROR(VLOOKUP(A87,'2014'!$C$33:$T$45,2,FALSE),0)+IFERROR(VLOOKUP(A87,'2013'!$C$38:$T$54,2,FALSE),0)+IFERROR(VLOOKUP(A87,'2012'!$C$37:$T$52,2,FALSE),0)+IFERROR(VLOOKUP(A87,'2011'!$C$33:$T$46,2,FALSE),0)+IFERROR(VLOOKUP(A87,'2010'!$C$38:$T$54,2,FALSE),0)+IFERROR(VLOOKUP(A87,'2009'!$C$43:$T$63,2,FALSE),0)</f>
        <v>35</v>
      </c>
      <c r="C87" s="50">
        <f>+IFERROR(VLOOKUP(A87,'2017'!$C$48:$T$73,3,FALSE),0)+IFERROR(VLOOKUP(A87,'2016'!$C$47:$T$69,3,FALSE),0)+IFERROR(VLOOKUP(A87,'2015'!$C$41:$T$61,3,FALSE),0)+IFERROR(VLOOKUP(A87,'2014'!$C$33:$T$45,3,FALSE),0)+IFERROR(VLOOKUP(A87,'2013'!$C$38:$T$54,3,FALSE),0)+IFERROR(VLOOKUP(A87,'2012'!$C$37:$T$52,3,FALSE),0)+IFERROR(VLOOKUP(A87,'2011'!$C$33:$T$46,3,FALSE),0)+IFERROR(VLOOKUP(A87,'2010'!$C$38:$T$54,3,FALSE),0)+IFERROR(VLOOKUP(A87,'2009'!$C$43:$T$63,3,FALSE),0)</f>
        <v>253</v>
      </c>
      <c r="D87" s="50">
        <f>+IFERROR(VLOOKUP(A87,'2017'!$C$48:$T$73,4,FALSE),0)+IFERROR(VLOOKUP(A87,'2016'!$C$47:$T$69,4,FALSE),0)+IFERROR(VLOOKUP(A87,'2015'!$C$41:$T$61,4,FALSE),0)+IFERROR(VLOOKUP(A87,'2014'!$C$33:$T$45,4,FALSE),0)+IFERROR(VLOOKUP(A87,'2013'!$C$38:$T$54,4,FALSE),0)+IFERROR(VLOOKUP(A87,'2012'!$C$37:$T$52,4,FALSE),0)+IFERROR(VLOOKUP(A87,'2011'!$C$33:$T$46,4,FALSE),0)+IFERROR(VLOOKUP(A87,'2010'!$C$38:$T$54,4,FALSE),0)+IFERROR(VLOOKUP(A87,'2009'!$C$43:$T$63,4,FALSE),0)</f>
        <v>16</v>
      </c>
      <c r="E87" s="50">
        <f>+IFERROR(VLOOKUP(A87,'2017'!$C$48:$T$73,5,FALSE),0)+IFERROR(VLOOKUP(A87,'2016'!$C$47:$T$69,5,FALSE),0)+IFERROR(VLOOKUP(A87,'2015'!$C$41:$T$61,5,FALSE),0)+IFERROR(VLOOKUP(A87,'2014'!$C$33:$T$45,5,FALSE),0)+IFERROR(VLOOKUP(A87,'2013'!$C$38:$T$54,5,FALSE),0)+IFERROR(VLOOKUP(A87,'2012'!$C$37:$T$52,5,FALSE),0)+IFERROR(VLOOKUP(A87,'2011'!$C$33:$T$46,5,FALSE),0)+IFERROR(VLOOKUP(A87,'2010'!$C$38:$T$54,5,FALSE),0)+IFERROR(VLOOKUP(A87,'2009'!$C$43:$T$63,5,FALSE),0)</f>
        <v>304</v>
      </c>
      <c r="F87" s="52">
        <f t="shared" si="1"/>
        <v>0.94736842105263153</v>
      </c>
    </row>
    <row r="88" spans="1:6" x14ac:dyDescent="0.25">
      <c r="A88" s="11" t="s">
        <v>233</v>
      </c>
      <c r="B88" s="50">
        <f>+IFERROR(VLOOKUP(A88,'2017'!$C$48:$T$73,2,FALSE),0)+IFERROR(VLOOKUP(A88,'2016'!$C$47:$T$69,2,FALSE),0)+IFERROR(VLOOKUP(A88,'2015'!$C$41:$T$61,2,FALSE),0)+IFERROR(VLOOKUP(A88,'2014'!$C$33:$T$45,2,FALSE),0)+IFERROR(VLOOKUP(A88,'2013'!$C$38:$T$54,2,FALSE),0)+IFERROR(VLOOKUP(A88,'2012'!$C$37:$T$52,2,FALSE),0)+IFERROR(VLOOKUP(A88,'2011'!$C$33:$T$46,2,FALSE),0)+IFERROR(VLOOKUP(A88,'2010'!$C$38:$T$54,2,FALSE),0)+IFERROR(VLOOKUP(A88,'2009'!$C$43:$T$63,2,FALSE),0)</f>
        <v>4</v>
      </c>
      <c r="C88" s="50">
        <f>+IFERROR(VLOOKUP(A88,'2017'!$C$48:$T$73,3,FALSE),0)+IFERROR(VLOOKUP(A88,'2016'!$C$47:$T$69,3,FALSE),0)+IFERROR(VLOOKUP(A88,'2015'!$C$41:$T$61,3,FALSE),0)+IFERROR(VLOOKUP(A88,'2014'!$C$33:$T$45,3,FALSE),0)+IFERROR(VLOOKUP(A88,'2013'!$C$38:$T$54,3,FALSE),0)+IFERROR(VLOOKUP(A88,'2012'!$C$37:$T$52,3,FALSE),0)+IFERROR(VLOOKUP(A88,'2011'!$C$33:$T$46,3,FALSE),0)+IFERROR(VLOOKUP(A88,'2010'!$C$38:$T$54,3,FALSE),0)+IFERROR(VLOOKUP(A88,'2009'!$C$43:$T$63,3,FALSE),0)</f>
        <v>59</v>
      </c>
      <c r="D88" s="50">
        <f>+IFERROR(VLOOKUP(A88,'2017'!$C$48:$T$73,4,FALSE),0)+IFERROR(VLOOKUP(A88,'2016'!$C$47:$T$69,4,FALSE),0)+IFERROR(VLOOKUP(A88,'2015'!$C$41:$T$61,4,FALSE),0)+IFERROR(VLOOKUP(A88,'2014'!$C$33:$T$45,4,FALSE),0)+IFERROR(VLOOKUP(A88,'2013'!$C$38:$T$54,4,FALSE),0)+IFERROR(VLOOKUP(A88,'2012'!$C$37:$T$52,4,FALSE),0)+IFERROR(VLOOKUP(A88,'2011'!$C$33:$T$46,4,FALSE),0)+IFERROR(VLOOKUP(A88,'2010'!$C$38:$T$54,4,FALSE),0)+IFERROR(VLOOKUP(A88,'2009'!$C$43:$T$63,4,FALSE),0)</f>
        <v>3</v>
      </c>
      <c r="E88" s="50">
        <f>+IFERROR(VLOOKUP(A88,'2017'!$C$48:$T$73,5,FALSE),0)+IFERROR(VLOOKUP(A88,'2016'!$C$47:$T$69,5,FALSE),0)+IFERROR(VLOOKUP(A88,'2015'!$C$41:$T$61,5,FALSE),0)+IFERROR(VLOOKUP(A88,'2014'!$C$33:$T$45,5,FALSE),0)+IFERROR(VLOOKUP(A88,'2013'!$C$38:$T$54,5,FALSE),0)+IFERROR(VLOOKUP(A88,'2012'!$C$37:$T$52,5,FALSE),0)+IFERROR(VLOOKUP(A88,'2011'!$C$33:$T$46,5,FALSE),0)+IFERROR(VLOOKUP(A88,'2010'!$C$38:$T$54,5,FALSE),0)+IFERROR(VLOOKUP(A88,'2009'!$C$43:$T$63,5,FALSE),0)</f>
        <v>66</v>
      </c>
      <c r="F88" s="52">
        <f t="shared" si="1"/>
        <v>0.95454545454545459</v>
      </c>
    </row>
    <row r="89" spans="1:6" x14ac:dyDescent="0.25">
      <c r="A89" s="11" t="s">
        <v>272</v>
      </c>
      <c r="B89" s="50">
        <f>+IFERROR(VLOOKUP(A89,'2017'!$C$48:$T$73,2,FALSE),0)+IFERROR(VLOOKUP(A89,'2016'!$C$47:$T$69,2,FALSE),0)+IFERROR(VLOOKUP(A89,'2015'!$C$41:$T$61,2,FALSE),0)+IFERROR(VLOOKUP(A89,'2014'!$C$33:$T$45,2,FALSE),0)+IFERROR(VLOOKUP(A89,'2013'!$C$38:$T$54,2,FALSE),0)+IFERROR(VLOOKUP(A89,'2012'!$C$37:$T$52,2,FALSE),0)+IFERROR(VLOOKUP(A89,'2011'!$C$33:$T$46,2,FALSE),0)+IFERROR(VLOOKUP(A89,'2010'!$C$38:$T$54,2,FALSE),0)+IFERROR(VLOOKUP(A89,'2009'!$C$43:$T$63,2,FALSE),0)</f>
        <v>58</v>
      </c>
      <c r="C89" s="50">
        <f>+IFERROR(VLOOKUP(A89,'2017'!$C$48:$T$73,3,FALSE),0)+IFERROR(VLOOKUP(A89,'2016'!$C$47:$T$69,3,FALSE),0)+IFERROR(VLOOKUP(A89,'2015'!$C$41:$T$61,3,FALSE),0)+IFERROR(VLOOKUP(A89,'2014'!$C$33:$T$45,3,FALSE),0)+IFERROR(VLOOKUP(A89,'2013'!$C$38:$T$54,3,FALSE),0)+IFERROR(VLOOKUP(A89,'2012'!$C$37:$T$52,3,FALSE),0)+IFERROR(VLOOKUP(A89,'2011'!$C$33:$T$46,3,FALSE),0)+IFERROR(VLOOKUP(A89,'2010'!$C$38:$T$54,3,FALSE),0)+IFERROR(VLOOKUP(A89,'2009'!$C$43:$T$63,3,FALSE),0)</f>
        <v>380</v>
      </c>
      <c r="D89" s="50">
        <f>+IFERROR(VLOOKUP(A89,'2017'!$C$48:$T$73,4,FALSE),0)+IFERROR(VLOOKUP(A89,'2016'!$C$47:$T$69,4,FALSE),0)+IFERROR(VLOOKUP(A89,'2015'!$C$41:$T$61,4,FALSE),0)+IFERROR(VLOOKUP(A89,'2014'!$C$33:$T$45,4,FALSE),0)+IFERROR(VLOOKUP(A89,'2013'!$C$38:$T$54,4,FALSE),0)+IFERROR(VLOOKUP(A89,'2012'!$C$37:$T$52,4,FALSE),0)+IFERROR(VLOOKUP(A89,'2011'!$C$33:$T$46,4,FALSE),0)+IFERROR(VLOOKUP(A89,'2010'!$C$38:$T$54,4,FALSE),0)+IFERROR(VLOOKUP(A89,'2009'!$C$43:$T$63,4,FALSE),0)</f>
        <v>13</v>
      </c>
      <c r="E89" s="50">
        <f>+IFERROR(VLOOKUP(A89,'2017'!$C$48:$T$73,5,FALSE),0)+IFERROR(VLOOKUP(A89,'2016'!$C$47:$T$69,5,FALSE),0)+IFERROR(VLOOKUP(A89,'2015'!$C$41:$T$61,5,FALSE),0)+IFERROR(VLOOKUP(A89,'2014'!$C$33:$T$45,5,FALSE),0)+IFERROR(VLOOKUP(A89,'2013'!$C$38:$T$54,5,FALSE),0)+IFERROR(VLOOKUP(A89,'2012'!$C$37:$T$52,5,FALSE),0)+IFERROR(VLOOKUP(A89,'2011'!$C$33:$T$46,5,FALSE),0)+IFERROR(VLOOKUP(A89,'2010'!$C$38:$T$54,5,FALSE),0)+IFERROR(VLOOKUP(A89,'2009'!$C$43:$T$63,5,FALSE),0)</f>
        <v>451</v>
      </c>
      <c r="F89" s="52">
        <f t="shared" si="1"/>
        <v>0.97117516629711753</v>
      </c>
    </row>
    <row r="90" spans="1:6" x14ac:dyDescent="0.25">
      <c r="A90" s="11" t="s">
        <v>286</v>
      </c>
      <c r="B90" s="50">
        <f>+IFERROR(VLOOKUP(A90,'2017'!$C$48:$T$73,2,FALSE),0)+IFERROR(VLOOKUP(A90,'2016'!$C$47:$T$69,2,FALSE),0)+IFERROR(VLOOKUP(A90,'2015'!$C$41:$T$61,2,FALSE),0)+IFERROR(VLOOKUP(A90,'2014'!$C$33:$T$45,2,FALSE),0)+IFERROR(VLOOKUP(A90,'2013'!$C$38:$T$54,2,FALSE),0)+IFERROR(VLOOKUP(A90,'2012'!$C$37:$T$52,2,FALSE),0)+IFERROR(VLOOKUP(A90,'2011'!$C$33:$T$46,2,FALSE),0)+IFERROR(VLOOKUP(A90,'2010'!$C$38:$T$54,2,FALSE),0)+IFERROR(VLOOKUP(A90,'2009'!$C$43:$T$63,2,FALSE),0)</f>
        <v>2</v>
      </c>
      <c r="C90" s="50">
        <f>+IFERROR(VLOOKUP(A90,'2017'!$C$48:$T$73,3,FALSE),0)+IFERROR(VLOOKUP(A90,'2016'!$C$47:$T$69,3,FALSE),0)+IFERROR(VLOOKUP(A90,'2015'!$C$41:$T$61,3,FALSE),0)+IFERROR(VLOOKUP(A90,'2014'!$C$33:$T$45,3,FALSE),0)+IFERROR(VLOOKUP(A90,'2013'!$C$38:$T$54,3,FALSE),0)+IFERROR(VLOOKUP(A90,'2012'!$C$37:$T$52,3,FALSE),0)+IFERROR(VLOOKUP(A90,'2011'!$C$33:$T$46,3,FALSE),0)+IFERROR(VLOOKUP(A90,'2010'!$C$38:$T$54,3,FALSE),0)+IFERROR(VLOOKUP(A90,'2009'!$C$43:$T$63,3,FALSE),0)</f>
        <v>0</v>
      </c>
      <c r="D90" s="50">
        <f>+IFERROR(VLOOKUP(A90,'2017'!$C$48:$T$73,4,FALSE),0)+IFERROR(VLOOKUP(A90,'2016'!$C$47:$T$69,4,FALSE),0)+IFERROR(VLOOKUP(A90,'2015'!$C$41:$T$61,4,FALSE),0)+IFERROR(VLOOKUP(A90,'2014'!$C$33:$T$45,4,FALSE),0)+IFERROR(VLOOKUP(A90,'2013'!$C$38:$T$54,4,FALSE),0)+IFERROR(VLOOKUP(A90,'2012'!$C$37:$T$52,4,FALSE),0)+IFERROR(VLOOKUP(A90,'2011'!$C$33:$T$46,4,FALSE),0)+IFERROR(VLOOKUP(A90,'2010'!$C$38:$T$54,4,FALSE),0)+IFERROR(VLOOKUP(A90,'2009'!$C$43:$T$63,4,FALSE),0)</f>
        <v>1</v>
      </c>
      <c r="E90" s="50">
        <f>+IFERROR(VLOOKUP(A90,'2017'!$C$48:$T$73,5,FALSE),0)+IFERROR(VLOOKUP(A90,'2016'!$C$47:$T$69,5,FALSE),0)+IFERROR(VLOOKUP(A90,'2015'!$C$41:$T$61,5,FALSE),0)+IFERROR(VLOOKUP(A90,'2014'!$C$33:$T$45,5,FALSE),0)+IFERROR(VLOOKUP(A90,'2013'!$C$38:$T$54,5,FALSE),0)+IFERROR(VLOOKUP(A90,'2012'!$C$37:$T$52,5,FALSE),0)+IFERROR(VLOOKUP(A90,'2011'!$C$33:$T$46,5,FALSE),0)+IFERROR(VLOOKUP(A90,'2010'!$C$38:$T$54,5,FALSE),0)+IFERROR(VLOOKUP(A90,'2009'!$C$43:$T$63,5,FALSE),0)</f>
        <v>3</v>
      </c>
      <c r="F90" s="52">
        <f t="shared" si="1"/>
        <v>0.66666666666666663</v>
      </c>
    </row>
    <row r="91" spans="1:6" x14ac:dyDescent="0.25">
      <c r="A91" s="11" t="s">
        <v>225</v>
      </c>
      <c r="B91" s="50">
        <f>+IFERROR(VLOOKUP(A91,'2017'!$C$48:$T$73,2,FALSE),0)+IFERROR(VLOOKUP(A91,'2016'!$C$47:$T$69,2,FALSE),0)+IFERROR(VLOOKUP(A91,'2015'!$C$41:$T$61,2,FALSE),0)+IFERROR(VLOOKUP(A91,'2014'!$C$33:$T$45,2,FALSE),0)+IFERROR(VLOOKUP(A91,'2013'!$C$38:$T$54,2,FALSE),0)+IFERROR(VLOOKUP(A91,'2012'!$C$37:$T$52,2,FALSE),0)+IFERROR(VLOOKUP(A91,'2011'!$C$33:$T$46,2,FALSE),0)+IFERROR(VLOOKUP(A91,'2010'!$C$38:$T$54,2,FALSE),0)+IFERROR(VLOOKUP(A91,'2009'!$C$43:$T$63,2,FALSE),0)</f>
        <v>18</v>
      </c>
      <c r="C91" s="50">
        <f>+IFERROR(VLOOKUP(A91,'2017'!$C$48:$T$73,3,FALSE),0)+IFERROR(VLOOKUP(A91,'2016'!$C$47:$T$69,3,FALSE),0)+IFERROR(VLOOKUP(A91,'2015'!$C$41:$T$61,3,FALSE),0)+IFERROR(VLOOKUP(A91,'2014'!$C$33:$T$45,3,FALSE),0)+IFERROR(VLOOKUP(A91,'2013'!$C$38:$T$54,3,FALSE),0)+IFERROR(VLOOKUP(A91,'2012'!$C$37:$T$52,3,FALSE),0)+IFERROR(VLOOKUP(A91,'2011'!$C$33:$T$46,3,FALSE),0)+IFERROR(VLOOKUP(A91,'2010'!$C$38:$T$54,3,FALSE),0)+IFERROR(VLOOKUP(A91,'2009'!$C$43:$T$63,3,FALSE),0)</f>
        <v>192</v>
      </c>
      <c r="D91" s="50">
        <f>+IFERROR(VLOOKUP(A91,'2017'!$C$48:$T$73,4,FALSE),0)+IFERROR(VLOOKUP(A91,'2016'!$C$47:$T$69,4,FALSE),0)+IFERROR(VLOOKUP(A91,'2015'!$C$41:$T$61,4,FALSE),0)+IFERROR(VLOOKUP(A91,'2014'!$C$33:$T$45,4,FALSE),0)+IFERROR(VLOOKUP(A91,'2013'!$C$38:$T$54,4,FALSE),0)+IFERROR(VLOOKUP(A91,'2012'!$C$37:$T$52,4,FALSE),0)+IFERROR(VLOOKUP(A91,'2011'!$C$33:$T$46,4,FALSE),0)+IFERROR(VLOOKUP(A91,'2010'!$C$38:$T$54,4,FALSE),0)+IFERROR(VLOOKUP(A91,'2009'!$C$43:$T$63,4,FALSE),0)</f>
        <v>6</v>
      </c>
      <c r="E91" s="50">
        <f>+IFERROR(VLOOKUP(A91,'2017'!$C$48:$T$73,5,FALSE),0)+IFERROR(VLOOKUP(A91,'2016'!$C$47:$T$69,5,FALSE),0)+IFERROR(VLOOKUP(A91,'2015'!$C$41:$T$61,5,FALSE),0)+IFERROR(VLOOKUP(A91,'2014'!$C$33:$T$45,5,FALSE),0)+IFERROR(VLOOKUP(A91,'2013'!$C$38:$T$54,5,FALSE),0)+IFERROR(VLOOKUP(A91,'2012'!$C$37:$T$52,5,FALSE),0)+IFERROR(VLOOKUP(A91,'2011'!$C$33:$T$46,5,FALSE),0)+IFERROR(VLOOKUP(A91,'2010'!$C$38:$T$54,5,FALSE),0)+IFERROR(VLOOKUP(A91,'2009'!$C$43:$T$63,5,FALSE),0)</f>
        <v>216</v>
      </c>
      <c r="F91" s="52">
        <f t="shared" si="1"/>
        <v>0.97222222222222221</v>
      </c>
    </row>
    <row r="92" spans="1:6" x14ac:dyDescent="0.25">
      <c r="A92" s="11" t="s">
        <v>315</v>
      </c>
      <c r="B92" s="50">
        <f>+IFERROR(VLOOKUP(A92,'2017'!$C$48:$T$73,2,FALSE),0)+IFERROR(VLOOKUP(A92,'2016'!$C$47:$T$69,2,FALSE),0)+IFERROR(VLOOKUP(A92,'2015'!$C$41:$T$61,2,FALSE),0)+IFERROR(VLOOKUP(A92,'2014'!$C$33:$T$45,2,FALSE),0)+IFERROR(VLOOKUP(A92,'2013'!$C$38:$T$54,2,FALSE),0)+IFERROR(VLOOKUP(A92,'2012'!$C$37:$T$52,2,FALSE),0)+IFERROR(VLOOKUP(A92,'2011'!$C$33:$T$46,2,FALSE),0)+IFERROR(VLOOKUP(A92,'2010'!$C$38:$T$54,2,FALSE),0)+IFERROR(VLOOKUP(A92,'2009'!$C$43:$T$63,2,FALSE),0)</f>
        <v>0</v>
      </c>
      <c r="C92" s="50">
        <f>+IFERROR(VLOOKUP(A92,'2017'!$C$48:$T$73,3,FALSE),0)+IFERROR(VLOOKUP(A92,'2016'!$C$47:$T$69,3,FALSE),0)+IFERROR(VLOOKUP(A92,'2015'!$C$41:$T$61,3,FALSE),0)+IFERROR(VLOOKUP(A92,'2014'!$C$33:$T$45,3,FALSE),0)+IFERROR(VLOOKUP(A92,'2013'!$C$38:$T$54,3,FALSE),0)+IFERROR(VLOOKUP(A92,'2012'!$C$37:$T$52,3,FALSE),0)+IFERROR(VLOOKUP(A92,'2011'!$C$33:$T$46,3,FALSE),0)+IFERROR(VLOOKUP(A92,'2010'!$C$38:$T$54,3,FALSE),0)+IFERROR(VLOOKUP(A92,'2009'!$C$43:$T$63,3,FALSE),0)</f>
        <v>0</v>
      </c>
      <c r="D92" s="50">
        <f>+IFERROR(VLOOKUP(A92,'2017'!$C$48:$T$73,4,FALSE),0)+IFERROR(VLOOKUP(A92,'2016'!$C$47:$T$69,4,FALSE),0)+IFERROR(VLOOKUP(A92,'2015'!$C$41:$T$61,4,FALSE),0)+IFERROR(VLOOKUP(A92,'2014'!$C$33:$T$45,4,FALSE),0)+IFERROR(VLOOKUP(A92,'2013'!$C$38:$T$54,4,FALSE),0)+IFERROR(VLOOKUP(A92,'2012'!$C$37:$T$52,4,FALSE),0)+IFERROR(VLOOKUP(A92,'2011'!$C$33:$T$46,4,FALSE),0)+IFERROR(VLOOKUP(A92,'2010'!$C$38:$T$54,4,FALSE),0)+IFERROR(VLOOKUP(A92,'2009'!$C$43:$T$63,4,FALSE),0)</f>
        <v>0</v>
      </c>
      <c r="E92" s="50">
        <f>+IFERROR(VLOOKUP(A92,'2017'!$C$48:$T$73,5,FALSE),0)+IFERROR(VLOOKUP(A92,'2016'!$C$47:$T$69,5,FALSE),0)+IFERROR(VLOOKUP(A92,'2015'!$C$41:$T$61,5,FALSE),0)+IFERROR(VLOOKUP(A92,'2014'!$C$33:$T$45,5,FALSE),0)+IFERROR(VLOOKUP(A92,'2013'!$C$38:$T$54,5,FALSE),0)+IFERROR(VLOOKUP(A92,'2012'!$C$37:$T$52,5,FALSE),0)+IFERROR(VLOOKUP(A92,'2011'!$C$33:$T$46,5,FALSE),0)+IFERROR(VLOOKUP(A92,'2010'!$C$38:$T$54,5,FALSE),0)+IFERROR(VLOOKUP(A92,'2009'!$C$43:$T$63,5,FALSE),0)</f>
        <v>0</v>
      </c>
      <c r="F92" s="41" t="str">
        <f t="shared" si="1"/>
        <v>N/A</v>
      </c>
    </row>
    <row r="93" spans="1:6" x14ac:dyDescent="0.25">
      <c r="A93" s="11" t="s">
        <v>299</v>
      </c>
      <c r="B93" s="50">
        <f>+IFERROR(VLOOKUP(A93,'2017'!$C$48:$T$73,2,FALSE),0)+IFERROR(VLOOKUP(A93,'2016'!$C$47:$T$69,2,FALSE),0)+IFERROR(VLOOKUP(A93,'2015'!$C$41:$T$61,2,FALSE),0)+IFERROR(VLOOKUP(A93,'2014'!$C$33:$T$45,2,FALSE),0)+IFERROR(VLOOKUP(A93,'2013'!$C$38:$T$54,2,FALSE),0)+IFERROR(VLOOKUP(A93,'2012'!$C$37:$T$52,2,FALSE),0)+IFERROR(VLOOKUP(A93,'2011'!$C$33:$T$46,2,FALSE),0)+IFERROR(VLOOKUP(A93,'2010'!$C$38:$T$54,2,FALSE),0)+IFERROR(VLOOKUP(A93,'2009'!$C$43:$T$63,2,FALSE),0)</f>
        <v>4</v>
      </c>
      <c r="C93" s="50">
        <f>+IFERROR(VLOOKUP(A93,'2017'!$C$48:$T$73,3,FALSE),0)+IFERROR(VLOOKUP(A93,'2016'!$C$47:$T$69,3,FALSE),0)+IFERROR(VLOOKUP(A93,'2015'!$C$41:$T$61,3,FALSE),0)+IFERROR(VLOOKUP(A93,'2014'!$C$33:$T$45,3,FALSE),0)+IFERROR(VLOOKUP(A93,'2013'!$C$38:$T$54,3,FALSE),0)+IFERROR(VLOOKUP(A93,'2012'!$C$37:$T$52,3,FALSE),0)+IFERROR(VLOOKUP(A93,'2011'!$C$33:$T$46,3,FALSE),0)+IFERROR(VLOOKUP(A93,'2010'!$C$38:$T$54,3,FALSE),0)+IFERROR(VLOOKUP(A93,'2009'!$C$43:$T$63,3,FALSE),0)</f>
        <v>1</v>
      </c>
      <c r="D93" s="50">
        <f>+IFERROR(VLOOKUP(A93,'2017'!$C$48:$T$73,4,FALSE),0)+IFERROR(VLOOKUP(A93,'2016'!$C$47:$T$69,4,FALSE),0)+IFERROR(VLOOKUP(A93,'2015'!$C$41:$T$61,4,FALSE),0)+IFERROR(VLOOKUP(A93,'2014'!$C$33:$T$45,4,FALSE),0)+IFERROR(VLOOKUP(A93,'2013'!$C$38:$T$54,4,FALSE),0)+IFERROR(VLOOKUP(A93,'2012'!$C$37:$T$52,4,FALSE),0)+IFERROR(VLOOKUP(A93,'2011'!$C$33:$T$46,4,FALSE),0)+IFERROR(VLOOKUP(A93,'2010'!$C$38:$T$54,4,FALSE),0)+IFERROR(VLOOKUP(A93,'2009'!$C$43:$T$63,4,FALSE),0)</f>
        <v>1</v>
      </c>
      <c r="E93" s="50">
        <f>+IFERROR(VLOOKUP(A93,'2017'!$C$48:$T$73,5,FALSE),0)+IFERROR(VLOOKUP(A93,'2016'!$C$47:$T$69,5,FALSE),0)+IFERROR(VLOOKUP(A93,'2015'!$C$41:$T$61,5,FALSE),0)+IFERROR(VLOOKUP(A93,'2014'!$C$33:$T$45,5,FALSE),0)+IFERROR(VLOOKUP(A93,'2013'!$C$38:$T$54,5,FALSE),0)+IFERROR(VLOOKUP(A93,'2012'!$C$37:$T$52,5,FALSE),0)+IFERROR(VLOOKUP(A93,'2011'!$C$33:$T$46,5,FALSE),0)+IFERROR(VLOOKUP(A93,'2010'!$C$38:$T$54,5,FALSE),0)+IFERROR(VLOOKUP(A93,'2009'!$C$43:$T$63,5,FALSE),0)</f>
        <v>6</v>
      </c>
      <c r="F93" s="52">
        <f t="shared" si="1"/>
        <v>0.83333333333333337</v>
      </c>
    </row>
    <row r="94" spans="1:6" x14ac:dyDescent="0.25">
      <c r="A94" s="11" t="s">
        <v>237</v>
      </c>
      <c r="B94" s="50">
        <f>+IFERROR(VLOOKUP(A94,'2017'!$C$48:$T$73,2,FALSE),0)+IFERROR(VLOOKUP(A94,'2016'!$C$47:$T$69,2,FALSE),0)+IFERROR(VLOOKUP(A94,'2015'!$C$41:$T$61,2,FALSE),0)+IFERROR(VLOOKUP(A94,'2014'!$C$33:$T$45,2,FALSE),0)+IFERROR(VLOOKUP(A94,'2013'!$C$38:$T$54,2,FALSE),0)+IFERROR(VLOOKUP(A94,'2012'!$C$37:$T$52,2,FALSE),0)+IFERROR(VLOOKUP(A94,'2011'!$C$33:$T$46,2,FALSE),0)+IFERROR(VLOOKUP(A94,'2010'!$C$38:$T$54,2,FALSE),0)+IFERROR(VLOOKUP(A94,'2009'!$C$43:$T$63,2,FALSE),0)</f>
        <v>0</v>
      </c>
      <c r="C94" s="50">
        <f>+IFERROR(VLOOKUP(A94,'2017'!$C$48:$T$73,3,FALSE),0)+IFERROR(VLOOKUP(A94,'2016'!$C$47:$T$69,3,FALSE),0)+IFERROR(VLOOKUP(A94,'2015'!$C$41:$T$61,3,FALSE),0)+IFERROR(VLOOKUP(A94,'2014'!$C$33:$T$45,3,FALSE),0)+IFERROR(VLOOKUP(A94,'2013'!$C$38:$T$54,3,FALSE),0)+IFERROR(VLOOKUP(A94,'2012'!$C$37:$T$52,3,FALSE),0)+IFERROR(VLOOKUP(A94,'2011'!$C$33:$T$46,3,FALSE),0)+IFERROR(VLOOKUP(A94,'2010'!$C$38:$T$54,3,FALSE),0)+IFERROR(VLOOKUP(A94,'2009'!$C$43:$T$63,3,FALSE),0)</f>
        <v>6</v>
      </c>
      <c r="D94" s="50">
        <f>+IFERROR(VLOOKUP(A94,'2017'!$C$48:$T$73,4,FALSE),0)+IFERROR(VLOOKUP(A94,'2016'!$C$47:$T$69,4,FALSE),0)+IFERROR(VLOOKUP(A94,'2015'!$C$41:$T$61,4,FALSE),0)+IFERROR(VLOOKUP(A94,'2014'!$C$33:$T$45,4,FALSE),0)+IFERROR(VLOOKUP(A94,'2013'!$C$38:$T$54,4,FALSE),0)+IFERROR(VLOOKUP(A94,'2012'!$C$37:$T$52,4,FALSE),0)+IFERROR(VLOOKUP(A94,'2011'!$C$33:$T$46,4,FALSE),0)+IFERROR(VLOOKUP(A94,'2010'!$C$38:$T$54,4,FALSE),0)+IFERROR(VLOOKUP(A94,'2009'!$C$43:$T$63,4,FALSE),0)</f>
        <v>0</v>
      </c>
      <c r="E94" s="50">
        <f>+IFERROR(VLOOKUP(A94,'2017'!$C$48:$T$73,5,FALSE),0)+IFERROR(VLOOKUP(A94,'2016'!$C$47:$T$69,5,FALSE),0)+IFERROR(VLOOKUP(A94,'2015'!$C$41:$T$61,5,FALSE),0)+IFERROR(VLOOKUP(A94,'2014'!$C$33:$T$45,5,FALSE),0)+IFERROR(VLOOKUP(A94,'2013'!$C$38:$T$54,5,FALSE),0)+IFERROR(VLOOKUP(A94,'2012'!$C$37:$T$52,5,FALSE),0)+IFERROR(VLOOKUP(A94,'2011'!$C$33:$T$46,5,FALSE),0)+IFERROR(VLOOKUP(A94,'2010'!$C$38:$T$54,5,FALSE),0)+IFERROR(VLOOKUP(A94,'2009'!$C$43:$T$63,5,FALSE),0)</f>
        <v>6</v>
      </c>
      <c r="F94" s="52">
        <f t="shared" si="1"/>
        <v>1</v>
      </c>
    </row>
    <row r="95" spans="1:6" x14ac:dyDescent="0.25">
      <c r="A95" s="11" t="s">
        <v>284</v>
      </c>
      <c r="B95" s="50">
        <f>+IFERROR(VLOOKUP(A95,'2017'!$C$48:$T$73,2,FALSE),0)+IFERROR(VLOOKUP(A95,'2016'!$C$47:$T$69,2,FALSE),0)+IFERROR(VLOOKUP(A95,'2015'!$C$41:$T$61,2,FALSE),0)+IFERROR(VLOOKUP(A95,'2014'!$C$33:$T$45,2,FALSE),0)+IFERROR(VLOOKUP(A95,'2013'!$C$38:$T$54,2,FALSE),0)+IFERROR(VLOOKUP(A95,'2012'!$C$37:$T$52,2,FALSE),0)+IFERROR(VLOOKUP(A95,'2011'!$C$33:$T$46,2,FALSE),0)+IFERROR(VLOOKUP(A95,'2010'!$C$38:$T$54,2,FALSE),0)+IFERROR(VLOOKUP(A95,'2009'!$C$43:$T$63,2,FALSE),0)</f>
        <v>4</v>
      </c>
      <c r="C95" s="50">
        <f>+IFERROR(VLOOKUP(A95,'2017'!$C$48:$T$73,3,FALSE),0)+IFERROR(VLOOKUP(A95,'2016'!$C$47:$T$69,3,FALSE),0)+IFERROR(VLOOKUP(A95,'2015'!$C$41:$T$61,3,FALSE),0)+IFERROR(VLOOKUP(A95,'2014'!$C$33:$T$45,3,FALSE),0)+IFERROR(VLOOKUP(A95,'2013'!$C$38:$T$54,3,FALSE),0)+IFERROR(VLOOKUP(A95,'2012'!$C$37:$T$52,3,FALSE),0)+IFERROR(VLOOKUP(A95,'2011'!$C$33:$T$46,3,FALSE),0)+IFERROR(VLOOKUP(A95,'2010'!$C$38:$T$54,3,FALSE),0)+IFERROR(VLOOKUP(A95,'2009'!$C$43:$T$63,3,FALSE),0)</f>
        <v>2</v>
      </c>
      <c r="D95" s="50">
        <f>+IFERROR(VLOOKUP(A95,'2017'!$C$48:$T$73,4,FALSE),0)+IFERROR(VLOOKUP(A95,'2016'!$C$47:$T$69,4,FALSE),0)+IFERROR(VLOOKUP(A95,'2015'!$C$41:$T$61,4,FALSE),0)+IFERROR(VLOOKUP(A95,'2014'!$C$33:$T$45,4,FALSE),0)+IFERROR(VLOOKUP(A95,'2013'!$C$38:$T$54,4,FALSE),0)+IFERROR(VLOOKUP(A95,'2012'!$C$37:$T$52,4,FALSE),0)+IFERROR(VLOOKUP(A95,'2011'!$C$33:$T$46,4,FALSE),0)+IFERROR(VLOOKUP(A95,'2010'!$C$38:$T$54,4,FALSE),0)+IFERROR(VLOOKUP(A95,'2009'!$C$43:$T$63,4,FALSE),0)</f>
        <v>1</v>
      </c>
      <c r="E95" s="50">
        <f>+IFERROR(VLOOKUP(A95,'2017'!$C$48:$T$73,5,FALSE),0)+IFERROR(VLOOKUP(A95,'2016'!$C$47:$T$69,5,FALSE),0)+IFERROR(VLOOKUP(A95,'2015'!$C$41:$T$61,5,FALSE),0)+IFERROR(VLOOKUP(A95,'2014'!$C$33:$T$45,5,FALSE),0)+IFERROR(VLOOKUP(A95,'2013'!$C$38:$T$54,5,FALSE),0)+IFERROR(VLOOKUP(A95,'2012'!$C$37:$T$52,5,FALSE),0)+IFERROR(VLOOKUP(A95,'2011'!$C$33:$T$46,5,FALSE),0)+IFERROR(VLOOKUP(A95,'2010'!$C$38:$T$54,5,FALSE),0)+IFERROR(VLOOKUP(A95,'2009'!$C$43:$T$63,5,FALSE),0)</f>
        <v>7</v>
      </c>
      <c r="F95" s="52">
        <f t="shared" si="1"/>
        <v>0.8571428571428571</v>
      </c>
    </row>
    <row r="96" spans="1:6" x14ac:dyDescent="0.25">
      <c r="A96" s="11" t="s">
        <v>236</v>
      </c>
      <c r="B96" s="50">
        <f>+IFERROR(VLOOKUP(A96,'2017'!$C$48:$T$73,2,FALSE),0)+IFERROR(VLOOKUP(A96,'2016'!$C$47:$T$69,2,FALSE),0)+IFERROR(VLOOKUP(A96,'2015'!$C$41:$T$61,2,FALSE),0)+IFERROR(VLOOKUP(A96,'2014'!$C$33:$T$45,2,FALSE),0)+IFERROR(VLOOKUP(A96,'2013'!$C$38:$T$54,2,FALSE),0)+IFERROR(VLOOKUP(A96,'2012'!$C$37:$T$52,2,FALSE),0)+IFERROR(VLOOKUP(A96,'2011'!$C$33:$T$46,2,FALSE),0)+IFERROR(VLOOKUP(A96,'2010'!$C$38:$T$54,2,FALSE),0)+IFERROR(VLOOKUP(A96,'2009'!$C$43:$T$63,2,FALSE),0)</f>
        <v>0</v>
      </c>
      <c r="C96" s="50">
        <f>+IFERROR(VLOOKUP(A96,'2017'!$C$48:$T$73,3,FALSE),0)+IFERROR(VLOOKUP(A96,'2016'!$C$47:$T$69,3,FALSE),0)+IFERROR(VLOOKUP(A96,'2015'!$C$41:$T$61,3,FALSE),0)+IFERROR(VLOOKUP(A96,'2014'!$C$33:$T$45,3,FALSE),0)+IFERROR(VLOOKUP(A96,'2013'!$C$38:$T$54,3,FALSE),0)+IFERROR(VLOOKUP(A96,'2012'!$C$37:$T$52,3,FALSE),0)+IFERROR(VLOOKUP(A96,'2011'!$C$33:$T$46,3,FALSE),0)+IFERROR(VLOOKUP(A96,'2010'!$C$38:$T$54,3,FALSE),0)+IFERROR(VLOOKUP(A96,'2009'!$C$43:$T$63,3,FALSE),0)</f>
        <v>0</v>
      </c>
      <c r="D96" s="50">
        <f>+IFERROR(VLOOKUP(A96,'2017'!$C$48:$T$73,4,FALSE),0)+IFERROR(VLOOKUP(A96,'2016'!$C$47:$T$69,4,FALSE),0)+IFERROR(VLOOKUP(A96,'2015'!$C$41:$T$61,4,FALSE),0)+IFERROR(VLOOKUP(A96,'2014'!$C$33:$T$45,4,FALSE),0)+IFERROR(VLOOKUP(A96,'2013'!$C$38:$T$54,4,FALSE),0)+IFERROR(VLOOKUP(A96,'2012'!$C$37:$T$52,4,FALSE),0)+IFERROR(VLOOKUP(A96,'2011'!$C$33:$T$46,4,FALSE),0)+IFERROR(VLOOKUP(A96,'2010'!$C$38:$T$54,4,FALSE),0)+IFERROR(VLOOKUP(A96,'2009'!$C$43:$T$63,4,FALSE),0)</f>
        <v>6</v>
      </c>
      <c r="E96" s="50">
        <f>+IFERROR(VLOOKUP(A96,'2017'!$C$48:$T$73,5,FALSE),0)+IFERROR(VLOOKUP(A96,'2016'!$C$47:$T$69,5,FALSE),0)+IFERROR(VLOOKUP(A96,'2015'!$C$41:$T$61,5,FALSE),0)+IFERROR(VLOOKUP(A96,'2014'!$C$33:$T$45,5,FALSE),0)+IFERROR(VLOOKUP(A96,'2013'!$C$38:$T$54,5,FALSE),0)+IFERROR(VLOOKUP(A96,'2012'!$C$37:$T$52,5,FALSE),0)+IFERROR(VLOOKUP(A96,'2011'!$C$33:$T$46,5,FALSE),0)+IFERROR(VLOOKUP(A96,'2010'!$C$38:$T$54,5,FALSE),0)+IFERROR(VLOOKUP(A96,'2009'!$C$43:$T$63,5,FALSE),0)</f>
        <v>6</v>
      </c>
      <c r="F96" s="52">
        <f t="shared" si="1"/>
        <v>0</v>
      </c>
    </row>
    <row r="97" spans="1:6" x14ac:dyDescent="0.25">
      <c r="A97" s="11" t="s">
        <v>301</v>
      </c>
      <c r="B97" s="50">
        <f>+IFERROR(VLOOKUP(A97,'2017'!$C$48:$T$73,2,FALSE),0)+IFERROR(VLOOKUP(A97,'2016'!$C$47:$T$69,2,FALSE),0)+IFERROR(VLOOKUP(A97,'2015'!$C$41:$T$61,2,FALSE),0)+IFERROR(VLOOKUP(A97,'2014'!$C$33:$T$45,2,FALSE),0)+IFERROR(VLOOKUP(A97,'2013'!$C$38:$T$54,2,FALSE),0)+IFERROR(VLOOKUP(A97,'2012'!$C$37:$T$52,2,FALSE),0)+IFERROR(VLOOKUP(A97,'2011'!$C$33:$T$46,2,FALSE),0)+IFERROR(VLOOKUP(A97,'2010'!$C$38:$T$54,2,FALSE),0)+IFERROR(VLOOKUP(A97,'2009'!$C$43:$T$63,2,FALSE),0)</f>
        <v>1</v>
      </c>
      <c r="C97" s="50">
        <f>+IFERROR(VLOOKUP(A97,'2017'!$C$48:$T$73,3,FALSE),0)+IFERROR(VLOOKUP(A97,'2016'!$C$47:$T$69,3,FALSE),0)+IFERROR(VLOOKUP(A97,'2015'!$C$41:$T$61,3,FALSE),0)+IFERROR(VLOOKUP(A97,'2014'!$C$33:$T$45,3,FALSE),0)+IFERROR(VLOOKUP(A97,'2013'!$C$38:$T$54,3,FALSE),0)+IFERROR(VLOOKUP(A97,'2012'!$C$37:$T$52,3,FALSE),0)+IFERROR(VLOOKUP(A97,'2011'!$C$33:$T$46,3,FALSE),0)+IFERROR(VLOOKUP(A97,'2010'!$C$38:$T$54,3,FALSE),0)+IFERROR(VLOOKUP(A97,'2009'!$C$43:$T$63,3,FALSE),0)</f>
        <v>0</v>
      </c>
      <c r="D97" s="50">
        <f>+IFERROR(VLOOKUP(A97,'2017'!$C$48:$T$73,4,FALSE),0)+IFERROR(VLOOKUP(A97,'2016'!$C$47:$T$69,4,FALSE),0)+IFERROR(VLOOKUP(A97,'2015'!$C$41:$T$61,4,FALSE),0)+IFERROR(VLOOKUP(A97,'2014'!$C$33:$T$45,4,FALSE),0)+IFERROR(VLOOKUP(A97,'2013'!$C$38:$T$54,4,FALSE),0)+IFERROR(VLOOKUP(A97,'2012'!$C$37:$T$52,4,FALSE),0)+IFERROR(VLOOKUP(A97,'2011'!$C$33:$T$46,4,FALSE),0)+IFERROR(VLOOKUP(A97,'2010'!$C$38:$T$54,4,FALSE),0)+IFERROR(VLOOKUP(A97,'2009'!$C$43:$T$63,4,FALSE),0)</f>
        <v>0</v>
      </c>
      <c r="E97" s="50">
        <f>+IFERROR(VLOOKUP(A97,'2017'!$C$48:$T$73,5,FALSE),0)+IFERROR(VLOOKUP(A97,'2016'!$C$47:$T$69,5,FALSE),0)+IFERROR(VLOOKUP(A97,'2015'!$C$41:$T$61,5,FALSE),0)+IFERROR(VLOOKUP(A97,'2014'!$C$33:$T$45,5,FALSE),0)+IFERROR(VLOOKUP(A97,'2013'!$C$38:$T$54,5,FALSE),0)+IFERROR(VLOOKUP(A97,'2012'!$C$37:$T$52,5,FALSE),0)+IFERROR(VLOOKUP(A97,'2011'!$C$33:$T$46,5,FALSE),0)+IFERROR(VLOOKUP(A97,'2010'!$C$38:$T$54,5,FALSE),0)+IFERROR(VLOOKUP(A97,'2009'!$C$43:$T$63,5,FALSE),0)</f>
        <v>1</v>
      </c>
      <c r="F97" s="52">
        <f t="shared" si="1"/>
        <v>1</v>
      </c>
    </row>
    <row r="98" spans="1:6" x14ac:dyDescent="0.25">
      <c r="A98" s="11" t="s">
        <v>251</v>
      </c>
      <c r="B98" s="50">
        <f>+IFERROR(VLOOKUP(A98,'2017'!$C$48:$T$73,2,FALSE),0)+IFERROR(VLOOKUP(A98,'2016'!$C$47:$T$69,2,FALSE),0)+IFERROR(VLOOKUP(A98,'2015'!$C$41:$T$61,2,FALSE),0)+IFERROR(VLOOKUP(A98,'2014'!$C$33:$T$45,2,FALSE),0)+IFERROR(VLOOKUP(A98,'2013'!$C$38:$T$54,2,FALSE),0)+IFERROR(VLOOKUP(A98,'2012'!$C$37:$T$52,2,FALSE),0)+IFERROR(VLOOKUP(A98,'2011'!$C$33:$T$46,2,FALSE),0)+IFERROR(VLOOKUP(A98,'2010'!$C$38:$T$54,2,FALSE),0)+IFERROR(VLOOKUP(A98,'2009'!$C$43:$T$63,2,FALSE),0)</f>
        <v>82</v>
      </c>
      <c r="C98" s="50">
        <f>+IFERROR(VLOOKUP(A98,'2017'!$C$48:$T$73,3,FALSE),0)+IFERROR(VLOOKUP(A98,'2016'!$C$47:$T$69,3,FALSE),0)+IFERROR(VLOOKUP(A98,'2015'!$C$41:$T$61,3,FALSE),0)+IFERROR(VLOOKUP(A98,'2014'!$C$33:$T$45,3,FALSE),0)+IFERROR(VLOOKUP(A98,'2013'!$C$38:$T$54,3,FALSE),0)+IFERROR(VLOOKUP(A98,'2012'!$C$37:$T$52,3,FALSE),0)+IFERROR(VLOOKUP(A98,'2011'!$C$33:$T$46,3,FALSE),0)+IFERROR(VLOOKUP(A98,'2010'!$C$38:$T$54,3,FALSE),0)+IFERROR(VLOOKUP(A98,'2009'!$C$43:$T$63,3,FALSE),0)</f>
        <v>78</v>
      </c>
      <c r="D98" s="50">
        <f>+IFERROR(VLOOKUP(A98,'2017'!$C$48:$T$73,4,FALSE),0)+IFERROR(VLOOKUP(A98,'2016'!$C$47:$T$69,4,FALSE),0)+IFERROR(VLOOKUP(A98,'2015'!$C$41:$T$61,4,FALSE),0)+IFERROR(VLOOKUP(A98,'2014'!$C$33:$T$45,4,FALSE),0)+IFERROR(VLOOKUP(A98,'2013'!$C$38:$T$54,4,FALSE),0)+IFERROR(VLOOKUP(A98,'2012'!$C$37:$T$52,4,FALSE),0)+IFERROR(VLOOKUP(A98,'2011'!$C$33:$T$46,4,FALSE),0)+IFERROR(VLOOKUP(A98,'2010'!$C$38:$T$54,4,FALSE),0)+IFERROR(VLOOKUP(A98,'2009'!$C$43:$T$63,4,FALSE),0)</f>
        <v>19</v>
      </c>
      <c r="E98" s="50">
        <f>+IFERROR(VLOOKUP(A98,'2017'!$C$48:$T$73,5,FALSE),0)+IFERROR(VLOOKUP(A98,'2016'!$C$47:$T$69,5,FALSE),0)+IFERROR(VLOOKUP(A98,'2015'!$C$41:$T$61,5,FALSE),0)+IFERROR(VLOOKUP(A98,'2014'!$C$33:$T$45,5,FALSE),0)+IFERROR(VLOOKUP(A98,'2013'!$C$38:$T$54,5,FALSE),0)+IFERROR(VLOOKUP(A98,'2012'!$C$37:$T$52,5,FALSE),0)+IFERROR(VLOOKUP(A98,'2011'!$C$33:$T$46,5,FALSE),0)+IFERROR(VLOOKUP(A98,'2010'!$C$38:$T$54,5,FALSE),0)+IFERROR(VLOOKUP(A98,'2009'!$C$43:$T$63,5,FALSE),0)</f>
        <v>179</v>
      </c>
      <c r="F98" s="52">
        <f t="shared" si="1"/>
        <v>0.8938547486033519</v>
      </c>
    </row>
    <row r="99" spans="1:6" x14ac:dyDescent="0.25">
      <c r="A99" s="11" t="s">
        <v>353</v>
      </c>
      <c r="B99" s="50">
        <f>+IFERROR(VLOOKUP(A99,'2017'!$C$48:$T$73,2,FALSE),0)+IFERROR(VLOOKUP(A99,'2016'!$C$47:$T$69,2,FALSE),0)+IFERROR(VLOOKUP(A99,'2015'!$C$41:$T$61,2,FALSE),0)+IFERROR(VLOOKUP(A99,'2014'!$C$33:$T$45,2,FALSE),0)+IFERROR(VLOOKUP(A99,'2013'!$C$38:$T$54,2,FALSE),0)+IFERROR(VLOOKUP(A99,'2012'!$C$37:$T$52,2,FALSE),0)+IFERROR(VLOOKUP(A99,'2011'!$C$33:$T$46,2,FALSE),0)+IFERROR(VLOOKUP(A99,'2010'!$C$38:$T$54,2,FALSE),0)+IFERROR(VLOOKUP(A99,'2009'!$C$43:$T$63,2,FALSE),0)</f>
        <v>79</v>
      </c>
      <c r="C99" s="50">
        <f>+IFERROR(VLOOKUP(A99,'2017'!$C$48:$T$73,3,FALSE),0)+IFERROR(VLOOKUP(A99,'2016'!$C$47:$T$69,3,FALSE),0)+IFERROR(VLOOKUP(A99,'2015'!$C$41:$T$61,3,FALSE),0)+IFERROR(VLOOKUP(A99,'2014'!$C$33:$T$45,3,FALSE),0)+IFERROR(VLOOKUP(A99,'2013'!$C$38:$T$54,3,FALSE),0)+IFERROR(VLOOKUP(A99,'2012'!$C$37:$T$52,3,FALSE),0)+IFERROR(VLOOKUP(A99,'2011'!$C$33:$T$46,3,FALSE),0)+IFERROR(VLOOKUP(A99,'2010'!$C$38:$T$54,3,FALSE),0)+IFERROR(VLOOKUP(A99,'2009'!$C$43:$T$63,3,FALSE),0)</f>
        <v>43</v>
      </c>
      <c r="D99" s="50">
        <f>+IFERROR(VLOOKUP(A99,'2017'!$C$48:$T$73,4,FALSE),0)+IFERROR(VLOOKUP(A99,'2016'!$C$47:$T$69,4,FALSE),0)+IFERROR(VLOOKUP(A99,'2015'!$C$41:$T$61,4,FALSE),0)+IFERROR(VLOOKUP(A99,'2014'!$C$33:$T$45,4,FALSE),0)+IFERROR(VLOOKUP(A99,'2013'!$C$38:$T$54,4,FALSE),0)+IFERROR(VLOOKUP(A99,'2012'!$C$37:$T$52,4,FALSE),0)+IFERROR(VLOOKUP(A99,'2011'!$C$33:$T$46,4,FALSE),0)+IFERROR(VLOOKUP(A99,'2010'!$C$38:$T$54,4,FALSE),0)+IFERROR(VLOOKUP(A99,'2009'!$C$43:$T$63,4,FALSE),0)</f>
        <v>7</v>
      </c>
      <c r="E99" s="50">
        <f>+IFERROR(VLOOKUP(A99,'2017'!$C$48:$T$73,5,FALSE),0)+IFERROR(VLOOKUP(A99,'2016'!$C$47:$T$69,5,FALSE),0)+IFERROR(VLOOKUP(A99,'2015'!$C$41:$T$61,5,FALSE),0)+IFERROR(VLOOKUP(A99,'2014'!$C$33:$T$45,5,FALSE),0)+IFERROR(VLOOKUP(A99,'2013'!$C$38:$T$54,5,FALSE),0)+IFERROR(VLOOKUP(A99,'2012'!$C$37:$T$52,5,FALSE),0)+IFERROR(VLOOKUP(A99,'2011'!$C$33:$T$46,5,FALSE),0)+IFERROR(VLOOKUP(A99,'2010'!$C$38:$T$54,5,FALSE),0)+IFERROR(VLOOKUP(A99,'2009'!$C$43:$T$63,5,FALSE),0)</f>
        <v>129</v>
      </c>
      <c r="F99" s="52">
        <f t="shared" si="1"/>
        <v>0.94573643410852715</v>
      </c>
    </row>
    <row r="100" spans="1:6" x14ac:dyDescent="0.25">
      <c r="A100" s="11" t="s">
        <v>250</v>
      </c>
      <c r="B100" s="50">
        <f>+IFERROR(VLOOKUP(A100,'2017'!$C$48:$T$73,2,FALSE),0)+IFERROR(VLOOKUP(A100,'2016'!$C$47:$T$69,2,FALSE),0)+IFERROR(VLOOKUP(A100,'2015'!$C$41:$T$61,2,FALSE),0)+IFERROR(VLOOKUP(A100,'2014'!$C$33:$T$45,2,FALSE),0)+IFERROR(VLOOKUP(A100,'2013'!$C$38:$T$54,2,FALSE),0)+IFERROR(VLOOKUP(A100,'2012'!$C$37:$T$52,2,FALSE),0)+IFERROR(VLOOKUP(A100,'2011'!$C$33:$T$46,2,FALSE),0)+IFERROR(VLOOKUP(A100,'2010'!$C$38:$T$54,2,FALSE),0)+IFERROR(VLOOKUP(A100,'2009'!$C$43:$T$63,2,FALSE),0)</f>
        <v>8</v>
      </c>
      <c r="C100" s="50">
        <f>+IFERROR(VLOOKUP(A100,'2017'!$C$48:$T$73,3,FALSE),0)+IFERROR(VLOOKUP(A100,'2016'!$C$47:$T$69,3,FALSE),0)+IFERROR(VLOOKUP(A100,'2015'!$C$41:$T$61,3,FALSE),0)+IFERROR(VLOOKUP(A100,'2014'!$C$33:$T$45,3,FALSE),0)+IFERROR(VLOOKUP(A100,'2013'!$C$38:$T$54,3,FALSE),0)+IFERROR(VLOOKUP(A100,'2012'!$C$37:$T$52,3,FALSE),0)+IFERROR(VLOOKUP(A100,'2011'!$C$33:$T$46,3,FALSE),0)+IFERROR(VLOOKUP(A100,'2010'!$C$38:$T$54,3,FALSE),0)+IFERROR(VLOOKUP(A100,'2009'!$C$43:$T$63,3,FALSE),0)</f>
        <v>0</v>
      </c>
      <c r="D100" s="50">
        <f>+IFERROR(VLOOKUP(A100,'2017'!$C$48:$T$73,4,FALSE),0)+IFERROR(VLOOKUP(A100,'2016'!$C$47:$T$69,4,FALSE),0)+IFERROR(VLOOKUP(A100,'2015'!$C$41:$T$61,4,FALSE),0)+IFERROR(VLOOKUP(A100,'2014'!$C$33:$T$45,4,FALSE),0)+IFERROR(VLOOKUP(A100,'2013'!$C$38:$T$54,4,FALSE),0)+IFERROR(VLOOKUP(A100,'2012'!$C$37:$T$52,4,FALSE),0)+IFERROR(VLOOKUP(A100,'2011'!$C$33:$T$46,4,FALSE),0)+IFERROR(VLOOKUP(A100,'2010'!$C$38:$T$54,4,FALSE),0)+IFERROR(VLOOKUP(A100,'2009'!$C$43:$T$63,4,FALSE),0)</f>
        <v>0</v>
      </c>
      <c r="E100" s="50">
        <f>+IFERROR(VLOOKUP(A100,'2017'!$C$48:$T$73,5,FALSE),0)+IFERROR(VLOOKUP(A100,'2016'!$C$47:$T$69,5,FALSE),0)+IFERROR(VLOOKUP(A100,'2015'!$C$41:$T$61,5,FALSE),0)+IFERROR(VLOOKUP(A100,'2014'!$C$33:$T$45,5,FALSE),0)+IFERROR(VLOOKUP(A100,'2013'!$C$38:$T$54,5,FALSE),0)+IFERROR(VLOOKUP(A100,'2012'!$C$37:$T$52,5,FALSE),0)+IFERROR(VLOOKUP(A100,'2011'!$C$33:$T$46,5,FALSE),0)+IFERROR(VLOOKUP(A100,'2010'!$C$38:$T$54,5,FALSE),0)+IFERROR(VLOOKUP(A100,'2009'!$C$43:$T$63,5,FALSE),0)</f>
        <v>8</v>
      </c>
      <c r="F100" s="52">
        <f t="shared" si="1"/>
        <v>1</v>
      </c>
    </row>
    <row r="101" spans="1:6" x14ac:dyDescent="0.25">
      <c r="A101" s="11" t="s">
        <v>252</v>
      </c>
      <c r="B101" s="50">
        <f>+IFERROR(VLOOKUP(A101,'2017'!$C$48:$T$73,2,FALSE),0)+IFERROR(VLOOKUP(A101,'2016'!$C$47:$T$69,2,FALSE),0)+IFERROR(VLOOKUP(A101,'2015'!$C$41:$T$61,2,FALSE),0)+IFERROR(VLOOKUP(A101,'2014'!$C$33:$T$45,2,FALSE),0)+IFERROR(VLOOKUP(A101,'2013'!$C$38:$T$54,2,FALSE),0)+IFERROR(VLOOKUP(A101,'2012'!$C$37:$T$52,2,FALSE),0)+IFERROR(VLOOKUP(A101,'2011'!$C$33:$T$46,2,FALSE),0)+IFERROR(VLOOKUP(A101,'2010'!$C$38:$T$54,2,FALSE),0)+IFERROR(VLOOKUP(A101,'2009'!$C$43:$T$63,2,FALSE),0)</f>
        <v>1</v>
      </c>
      <c r="C101" s="50">
        <f>+IFERROR(VLOOKUP(A101,'2017'!$C$48:$T$73,3,FALSE),0)+IFERROR(VLOOKUP(A101,'2016'!$C$47:$T$69,3,FALSE),0)+IFERROR(VLOOKUP(A101,'2015'!$C$41:$T$61,3,FALSE),0)+IFERROR(VLOOKUP(A101,'2014'!$C$33:$T$45,3,FALSE),0)+IFERROR(VLOOKUP(A101,'2013'!$C$38:$T$54,3,FALSE),0)+IFERROR(VLOOKUP(A101,'2012'!$C$37:$T$52,3,FALSE),0)+IFERROR(VLOOKUP(A101,'2011'!$C$33:$T$46,3,FALSE),0)+IFERROR(VLOOKUP(A101,'2010'!$C$38:$T$54,3,FALSE),0)+IFERROR(VLOOKUP(A101,'2009'!$C$43:$T$63,3,FALSE),0)</f>
        <v>49</v>
      </c>
      <c r="D101" s="50">
        <f>+IFERROR(VLOOKUP(A101,'2017'!$C$48:$T$73,4,FALSE),0)+IFERROR(VLOOKUP(A101,'2016'!$C$47:$T$69,4,FALSE),0)+IFERROR(VLOOKUP(A101,'2015'!$C$41:$T$61,4,FALSE),0)+IFERROR(VLOOKUP(A101,'2014'!$C$33:$T$45,4,FALSE),0)+IFERROR(VLOOKUP(A101,'2013'!$C$38:$T$54,4,FALSE),0)+IFERROR(VLOOKUP(A101,'2012'!$C$37:$T$52,4,FALSE),0)+IFERROR(VLOOKUP(A101,'2011'!$C$33:$T$46,4,FALSE),0)+IFERROR(VLOOKUP(A101,'2010'!$C$38:$T$54,4,FALSE),0)+IFERROR(VLOOKUP(A101,'2009'!$C$43:$T$63,4,FALSE),0)</f>
        <v>4</v>
      </c>
      <c r="E101" s="50">
        <f>+IFERROR(VLOOKUP(A101,'2017'!$C$48:$T$73,5,FALSE),0)+IFERROR(VLOOKUP(A101,'2016'!$C$47:$T$69,5,FALSE),0)+IFERROR(VLOOKUP(A101,'2015'!$C$41:$T$61,5,FALSE),0)+IFERROR(VLOOKUP(A101,'2014'!$C$33:$T$45,5,FALSE),0)+IFERROR(VLOOKUP(A101,'2013'!$C$38:$T$54,5,FALSE),0)+IFERROR(VLOOKUP(A101,'2012'!$C$37:$T$52,5,FALSE),0)+IFERROR(VLOOKUP(A101,'2011'!$C$33:$T$46,5,FALSE),0)+IFERROR(VLOOKUP(A101,'2010'!$C$38:$T$54,5,FALSE),0)+IFERROR(VLOOKUP(A101,'2009'!$C$43:$T$63,5,FALSE),0)</f>
        <v>54</v>
      </c>
      <c r="F101" s="52">
        <f t="shared" si="1"/>
        <v>0.92592592592592593</v>
      </c>
    </row>
    <row r="102" spans="1:6" x14ac:dyDescent="0.25">
      <c r="A102" s="11" t="s">
        <v>222</v>
      </c>
      <c r="B102" s="50">
        <f>+IFERROR(VLOOKUP(A102,'2017'!$C$48:$T$73,2,FALSE),0)+IFERROR(VLOOKUP(A102,'2016'!$C$47:$T$69,2,FALSE),0)+IFERROR(VLOOKUP(A102,'2015'!$C$41:$T$61,2,FALSE),0)+IFERROR(VLOOKUP(A102,'2014'!$C$33:$T$45,2,FALSE),0)+IFERROR(VLOOKUP(A102,'2013'!$C$38:$T$54,2,FALSE),0)+IFERROR(VLOOKUP(A102,'2012'!$C$37:$T$52,2,FALSE),0)+IFERROR(VLOOKUP(A102,'2011'!$C$33:$T$46,2,FALSE),0)+IFERROR(VLOOKUP(A102,'2010'!$C$38:$T$54,2,FALSE),0)+IFERROR(VLOOKUP(A102,'2009'!$C$43:$T$63,2,FALSE),0)</f>
        <v>74</v>
      </c>
      <c r="C102" s="50">
        <f>+IFERROR(VLOOKUP(A102,'2017'!$C$48:$T$73,3,FALSE),0)+IFERROR(VLOOKUP(A102,'2016'!$C$47:$T$69,3,FALSE),0)+IFERROR(VLOOKUP(A102,'2015'!$C$41:$T$61,3,FALSE),0)+IFERROR(VLOOKUP(A102,'2014'!$C$33:$T$45,3,FALSE),0)+IFERROR(VLOOKUP(A102,'2013'!$C$38:$T$54,3,FALSE),0)+IFERROR(VLOOKUP(A102,'2012'!$C$37:$T$52,3,FALSE),0)+IFERROR(VLOOKUP(A102,'2011'!$C$33:$T$46,3,FALSE),0)+IFERROR(VLOOKUP(A102,'2010'!$C$38:$T$54,3,FALSE),0)+IFERROR(VLOOKUP(A102,'2009'!$C$43:$T$63,3,FALSE),0)</f>
        <v>95</v>
      </c>
      <c r="D102" s="50">
        <f>+IFERROR(VLOOKUP(A102,'2017'!$C$48:$T$73,4,FALSE),0)+IFERROR(VLOOKUP(A102,'2016'!$C$47:$T$69,4,FALSE),0)+IFERROR(VLOOKUP(A102,'2015'!$C$41:$T$61,4,FALSE),0)+IFERROR(VLOOKUP(A102,'2014'!$C$33:$T$45,4,FALSE),0)+IFERROR(VLOOKUP(A102,'2013'!$C$38:$T$54,4,FALSE),0)+IFERROR(VLOOKUP(A102,'2012'!$C$37:$T$52,4,FALSE),0)+IFERROR(VLOOKUP(A102,'2011'!$C$33:$T$46,4,FALSE),0)+IFERROR(VLOOKUP(A102,'2010'!$C$38:$T$54,4,FALSE),0)+IFERROR(VLOOKUP(A102,'2009'!$C$43:$T$63,4,FALSE),0)</f>
        <v>14</v>
      </c>
      <c r="E102" s="50">
        <f>+IFERROR(VLOOKUP(A102,'2017'!$C$48:$T$73,5,FALSE),0)+IFERROR(VLOOKUP(A102,'2016'!$C$47:$T$69,5,FALSE),0)+IFERROR(VLOOKUP(A102,'2015'!$C$41:$T$61,5,FALSE),0)+IFERROR(VLOOKUP(A102,'2014'!$C$33:$T$45,5,FALSE),0)+IFERROR(VLOOKUP(A102,'2013'!$C$38:$T$54,5,FALSE),0)+IFERROR(VLOOKUP(A102,'2012'!$C$37:$T$52,5,FALSE),0)+IFERROR(VLOOKUP(A102,'2011'!$C$33:$T$46,5,FALSE),0)+IFERROR(VLOOKUP(A102,'2010'!$C$38:$T$54,5,FALSE),0)+IFERROR(VLOOKUP(A102,'2009'!$C$43:$T$63,5,FALSE),0)</f>
        <v>183</v>
      </c>
      <c r="F102" s="52">
        <f t="shared" si="1"/>
        <v>0.92349726775956287</v>
      </c>
    </row>
    <row r="103" spans="1:6" x14ac:dyDescent="0.25">
      <c r="A103" s="42" t="s">
        <v>321</v>
      </c>
      <c r="B103" s="43">
        <f>SUM(B6:B102)</f>
        <v>2880</v>
      </c>
      <c r="C103" s="43">
        <f>SUM(C6:C102)</f>
        <v>7081</v>
      </c>
      <c r="D103" s="43">
        <f>SUM(D6:D102)</f>
        <v>751</v>
      </c>
      <c r="E103" s="43">
        <f>SUM(E6:E102)</f>
        <v>10712</v>
      </c>
      <c r="F103" s="53">
        <f t="shared" ref="F103" si="2">(B103+C103)/E103</f>
        <v>0.92989171023151607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"/>
  <sheetViews>
    <sheetView workbookViewId="0">
      <selection sqref="A1:A3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B06E-0CAF-4B69-880A-9BA502F25801}">
  <dimension ref="A1:Z60"/>
  <sheetViews>
    <sheetView topLeftCell="A11" workbookViewId="0">
      <selection activeCell="K40" sqref="K40:K59"/>
    </sheetView>
  </sheetViews>
  <sheetFormatPr defaultColWidth="11" defaultRowHeight="15" x14ac:dyDescent="0.25"/>
  <cols>
    <col min="1" max="1" width="11.42578125" customWidth="1"/>
    <col min="2" max="2" width="12.85546875" customWidth="1"/>
    <col min="3" max="3" width="18.28515625" bestFit="1" customWidth="1"/>
    <col min="4" max="4" width="6" bestFit="1" customWidth="1"/>
  </cols>
  <sheetData>
    <row r="1" spans="1:26" x14ac:dyDescent="0.25">
      <c r="A1" s="2">
        <v>2025</v>
      </c>
      <c r="B1" s="4" t="s">
        <v>219</v>
      </c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6" ht="30.75" x14ac:dyDescent="0.3">
      <c r="A2" s="5" t="s">
        <v>68</v>
      </c>
      <c r="C2" s="11"/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457</v>
      </c>
      <c r="N2" s="12" t="s">
        <v>57</v>
      </c>
      <c r="O2" s="12" t="s">
        <v>58</v>
      </c>
      <c r="P2" s="12" t="s">
        <v>59</v>
      </c>
      <c r="Q2" s="12" t="s">
        <v>60</v>
      </c>
      <c r="R2" s="12" t="s">
        <v>132</v>
      </c>
      <c r="S2" s="12" t="s">
        <v>61</v>
      </c>
      <c r="T2" s="12" t="s">
        <v>458</v>
      </c>
      <c r="U2" s="12" t="s">
        <v>459</v>
      </c>
      <c r="V2" s="12" t="s">
        <v>64</v>
      </c>
      <c r="W2" s="12" t="s">
        <v>62</v>
      </c>
      <c r="X2" s="12" t="s">
        <v>63</v>
      </c>
      <c r="Y2" s="12" t="s">
        <v>540</v>
      </c>
      <c r="Z2" s="70" t="s">
        <v>539</v>
      </c>
    </row>
    <row r="3" spans="1:26" x14ac:dyDescent="0.25">
      <c r="A3" t="s">
        <v>489</v>
      </c>
      <c r="B3" t="s">
        <v>542</v>
      </c>
      <c r="C3" s="96" t="s">
        <v>567</v>
      </c>
      <c r="D3" s="26">
        <v>100</v>
      </c>
      <c r="E3" s="26">
        <v>16</v>
      </c>
      <c r="F3" s="26">
        <v>27</v>
      </c>
      <c r="G3" s="26">
        <v>24</v>
      </c>
      <c r="H3" s="26">
        <v>1</v>
      </c>
      <c r="I3" s="26">
        <v>1</v>
      </c>
      <c r="J3" s="26">
        <v>1</v>
      </c>
      <c r="K3" s="26">
        <v>22</v>
      </c>
      <c r="L3" s="26">
        <v>5</v>
      </c>
      <c r="M3" s="26">
        <v>0</v>
      </c>
      <c r="N3" s="26">
        <v>10</v>
      </c>
      <c r="O3" s="26">
        <v>21</v>
      </c>
      <c r="P3" s="26">
        <v>11</v>
      </c>
      <c r="Q3" s="26">
        <v>14</v>
      </c>
      <c r="R3" s="69">
        <f>P3/Q3</f>
        <v>0.7857142857142857</v>
      </c>
      <c r="S3" s="26">
        <v>6</v>
      </c>
      <c r="T3" s="26">
        <v>5</v>
      </c>
      <c r="U3" s="26">
        <v>33</v>
      </c>
      <c r="V3" s="102">
        <v>0.27</v>
      </c>
      <c r="W3" s="26">
        <v>0.371</v>
      </c>
      <c r="X3" s="26">
        <v>0.33</v>
      </c>
      <c r="Y3" s="26">
        <v>0.70099999999999996</v>
      </c>
    </row>
    <row r="4" spans="1:26" x14ac:dyDescent="0.25">
      <c r="A4" t="s">
        <v>554</v>
      </c>
      <c r="B4" t="s">
        <v>491</v>
      </c>
      <c r="C4" s="96" t="s">
        <v>568</v>
      </c>
      <c r="D4" s="26">
        <v>34</v>
      </c>
      <c r="E4" s="26">
        <v>5</v>
      </c>
      <c r="F4" s="26">
        <v>11</v>
      </c>
      <c r="G4" s="26">
        <v>9</v>
      </c>
      <c r="H4" s="26">
        <v>2</v>
      </c>
      <c r="I4" s="26">
        <v>0</v>
      </c>
      <c r="J4" s="26">
        <v>0</v>
      </c>
      <c r="K4" s="26">
        <v>7</v>
      </c>
      <c r="L4" s="26">
        <v>2</v>
      </c>
      <c r="M4" s="26">
        <v>0</v>
      </c>
      <c r="N4" s="26">
        <v>5</v>
      </c>
      <c r="O4" s="26">
        <v>5</v>
      </c>
      <c r="P4" s="26">
        <v>4</v>
      </c>
      <c r="Q4" s="26">
        <v>4</v>
      </c>
      <c r="R4" s="69">
        <f t="shared" ref="R4:R23" si="0">P4/Q4</f>
        <v>1</v>
      </c>
      <c r="S4" s="26">
        <v>2</v>
      </c>
      <c r="T4" s="26">
        <v>1</v>
      </c>
      <c r="U4" s="26">
        <v>13</v>
      </c>
      <c r="V4" s="26">
        <v>0.32400000000000001</v>
      </c>
      <c r="W4" s="26">
        <v>0.439</v>
      </c>
      <c r="X4" s="26">
        <v>0.38200000000000001</v>
      </c>
      <c r="Y4" s="26">
        <v>0.82099999999999995</v>
      </c>
    </row>
    <row r="5" spans="1:26" x14ac:dyDescent="0.25">
      <c r="A5" t="s">
        <v>463</v>
      </c>
      <c r="B5" t="s">
        <v>397</v>
      </c>
      <c r="C5" s="96" t="s">
        <v>569</v>
      </c>
      <c r="D5" s="26">
        <v>134</v>
      </c>
      <c r="E5" s="26">
        <v>38</v>
      </c>
      <c r="F5" s="26">
        <v>53</v>
      </c>
      <c r="G5" s="26">
        <v>32</v>
      </c>
      <c r="H5" s="26">
        <v>16</v>
      </c>
      <c r="I5" s="26">
        <v>4</v>
      </c>
      <c r="J5" s="26">
        <v>1</v>
      </c>
      <c r="K5" s="26">
        <v>24</v>
      </c>
      <c r="L5" s="26">
        <v>1</v>
      </c>
      <c r="M5" s="26">
        <v>0</v>
      </c>
      <c r="N5" s="26">
        <v>14</v>
      </c>
      <c r="O5" s="26">
        <v>16</v>
      </c>
      <c r="P5" s="26">
        <v>14</v>
      </c>
      <c r="Q5" s="26">
        <v>18</v>
      </c>
      <c r="R5" s="69">
        <f t="shared" si="0"/>
        <v>0.77777777777777779</v>
      </c>
      <c r="S5" s="26">
        <v>9</v>
      </c>
      <c r="T5" s="26">
        <v>7</v>
      </c>
      <c r="U5" s="26">
        <v>80</v>
      </c>
      <c r="V5" s="26">
        <v>0.39600000000000002</v>
      </c>
      <c r="W5" s="26">
        <v>0.48399999999999999</v>
      </c>
      <c r="X5" s="26">
        <v>0.59699999999999998</v>
      </c>
      <c r="Y5" s="26">
        <v>1.081</v>
      </c>
    </row>
    <row r="6" spans="1:26" x14ac:dyDescent="0.25">
      <c r="A6" t="s">
        <v>549</v>
      </c>
      <c r="B6" t="s">
        <v>541</v>
      </c>
      <c r="C6" s="96" t="s">
        <v>570</v>
      </c>
      <c r="D6" s="26">
        <v>15</v>
      </c>
      <c r="E6" s="26">
        <v>0</v>
      </c>
      <c r="F6" s="26">
        <v>4</v>
      </c>
      <c r="G6" s="26">
        <v>4</v>
      </c>
      <c r="H6" s="26">
        <v>0</v>
      </c>
      <c r="I6" s="26">
        <v>0</v>
      </c>
      <c r="J6" s="26">
        <v>0</v>
      </c>
      <c r="K6" s="26">
        <v>3</v>
      </c>
      <c r="L6" s="26">
        <v>0</v>
      </c>
      <c r="M6" s="26">
        <v>0</v>
      </c>
      <c r="N6" s="26">
        <v>0</v>
      </c>
      <c r="O6" s="26">
        <v>3</v>
      </c>
      <c r="P6" s="26">
        <v>1</v>
      </c>
      <c r="Q6" s="26">
        <v>1</v>
      </c>
      <c r="R6" s="69">
        <f t="shared" si="0"/>
        <v>1</v>
      </c>
      <c r="S6" s="26">
        <v>0</v>
      </c>
      <c r="T6" s="26">
        <v>1</v>
      </c>
      <c r="U6" s="26">
        <v>4</v>
      </c>
      <c r="V6" s="26">
        <v>0.26700000000000002</v>
      </c>
      <c r="W6" s="26">
        <v>0.26700000000000002</v>
      </c>
      <c r="X6" s="26">
        <v>0.26700000000000002</v>
      </c>
      <c r="Y6" s="26">
        <v>0.53300000000000003</v>
      </c>
    </row>
    <row r="7" spans="1:26" x14ac:dyDescent="0.25">
      <c r="A7" t="s">
        <v>571</v>
      </c>
      <c r="B7" t="s">
        <v>572</v>
      </c>
      <c r="C7" s="96" t="s">
        <v>573</v>
      </c>
      <c r="D7" s="26">
        <v>8</v>
      </c>
      <c r="E7" s="26">
        <v>3</v>
      </c>
      <c r="F7" s="26">
        <v>3</v>
      </c>
      <c r="G7" s="26">
        <v>2</v>
      </c>
      <c r="H7" s="26">
        <v>1</v>
      </c>
      <c r="I7" s="26">
        <v>0</v>
      </c>
      <c r="J7" s="26">
        <v>0</v>
      </c>
      <c r="K7" s="26">
        <v>3</v>
      </c>
      <c r="L7" s="26">
        <v>0</v>
      </c>
      <c r="M7" s="26">
        <v>0</v>
      </c>
      <c r="N7" s="26">
        <v>1</v>
      </c>
      <c r="O7" s="26">
        <v>2</v>
      </c>
      <c r="P7" s="26">
        <v>0</v>
      </c>
      <c r="Q7" s="26">
        <v>0</v>
      </c>
      <c r="R7" s="69" t="e">
        <f t="shared" si="0"/>
        <v>#DIV/0!</v>
      </c>
      <c r="S7" s="26">
        <v>1</v>
      </c>
      <c r="T7" s="26">
        <v>0</v>
      </c>
      <c r="U7" s="26">
        <v>4</v>
      </c>
      <c r="V7" s="26">
        <v>0.375</v>
      </c>
      <c r="W7" s="102">
        <v>0.5</v>
      </c>
      <c r="X7" s="26">
        <v>0.5</v>
      </c>
      <c r="Y7" s="102">
        <v>1</v>
      </c>
    </row>
    <row r="8" spans="1:26" x14ac:dyDescent="0.25">
      <c r="A8" t="s">
        <v>553</v>
      </c>
      <c r="B8" t="s">
        <v>547</v>
      </c>
      <c r="C8" s="96" t="s">
        <v>574</v>
      </c>
      <c r="D8" s="26">
        <v>99</v>
      </c>
      <c r="E8" s="26">
        <v>21</v>
      </c>
      <c r="F8" s="26">
        <v>32</v>
      </c>
      <c r="G8" s="26">
        <v>21</v>
      </c>
      <c r="H8" s="26">
        <v>5</v>
      </c>
      <c r="I8" s="26">
        <v>1</v>
      </c>
      <c r="J8" s="26">
        <v>5</v>
      </c>
      <c r="K8" s="26">
        <v>21</v>
      </c>
      <c r="L8" s="26">
        <v>4</v>
      </c>
      <c r="M8" s="26">
        <v>0</v>
      </c>
      <c r="N8" s="26">
        <v>5</v>
      </c>
      <c r="O8" s="26">
        <v>24</v>
      </c>
      <c r="P8" s="26">
        <v>25</v>
      </c>
      <c r="Q8" s="26">
        <v>27</v>
      </c>
      <c r="R8" s="69">
        <f t="shared" si="0"/>
        <v>0.92592592592592593</v>
      </c>
      <c r="S8" s="26">
        <v>3</v>
      </c>
      <c r="T8" s="26">
        <v>5</v>
      </c>
      <c r="U8" s="26">
        <v>54</v>
      </c>
      <c r="V8" s="26">
        <v>0.32300000000000001</v>
      </c>
      <c r="W8" s="26">
        <v>0.374</v>
      </c>
      <c r="X8" s="26">
        <v>0.54500000000000004</v>
      </c>
      <c r="Y8" s="26">
        <v>0.91900000000000004</v>
      </c>
    </row>
    <row r="9" spans="1:26" x14ac:dyDescent="0.25">
      <c r="A9" t="s">
        <v>575</v>
      </c>
      <c r="B9" t="s">
        <v>548</v>
      </c>
      <c r="C9" s="96" t="s">
        <v>576</v>
      </c>
      <c r="D9" s="26">
        <v>38</v>
      </c>
      <c r="E9" s="26">
        <v>13</v>
      </c>
      <c r="F9" s="26">
        <v>9</v>
      </c>
      <c r="G9" s="26">
        <v>6</v>
      </c>
      <c r="H9" s="26">
        <v>3</v>
      </c>
      <c r="I9" s="26">
        <v>0</v>
      </c>
      <c r="J9" s="26">
        <v>0</v>
      </c>
      <c r="K9" s="26">
        <v>6</v>
      </c>
      <c r="L9" s="26">
        <v>1</v>
      </c>
      <c r="M9" s="26">
        <v>0</v>
      </c>
      <c r="N9" s="26">
        <v>4</v>
      </c>
      <c r="O9" s="26">
        <v>10</v>
      </c>
      <c r="P9" s="26">
        <v>10</v>
      </c>
      <c r="Q9" s="26">
        <v>13</v>
      </c>
      <c r="R9" s="69">
        <f t="shared" si="0"/>
        <v>0.76923076923076927</v>
      </c>
      <c r="S9" s="26">
        <v>0</v>
      </c>
      <c r="T9" s="26">
        <v>2</v>
      </c>
      <c r="U9" s="26">
        <v>12</v>
      </c>
      <c r="V9" s="26">
        <v>0.23699999999999999</v>
      </c>
      <c r="W9" s="102">
        <v>0.31</v>
      </c>
      <c r="X9" s="26">
        <v>0.316</v>
      </c>
      <c r="Y9" s="26">
        <v>0.625</v>
      </c>
    </row>
    <row r="10" spans="1:26" x14ac:dyDescent="0.25">
      <c r="A10" t="s">
        <v>515</v>
      </c>
      <c r="B10" t="s">
        <v>504</v>
      </c>
      <c r="C10" s="96" t="s">
        <v>577</v>
      </c>
      <c r="D10" s="26">
        <v>135</v>
      </c>
      <c r="E10" s="26">
        <v>34</v>
      </c>
      <c r="F10" s="26">
        <v>42</v>
      </c>
      <c r="G10" s="26">
        <v>30</v>
      </c>
      <c r="H10" s="26">
        <v>6</v>
      </c>
      <c r="I10" s="26">
        <v>2</v>
      </c>
      <c r="J10" s="26">
        <v>4</v>
      </c>
      <c r="K10" s="26">
        <v>33</v>
      </c>
      <c r="L10" s="26">
        <v>0</v>
      </c>
      <c r="M10" s="26">
        <v>0</v>
      </c>
      <c r="N10" s="26">
        <v>13</v>
      </c>
      <c r="O10" s="26">
        <v>22</v>
      </c>
      <c r="P10" s="26">
        <v>18</v>
      </c>
      <c r="Q10" s="26">
        <v>20</v>
      </c>
      <c r="R10" s="69">
        <f t="shared" si="0"/>
        <v>0.9</v>
      </c>
      <c r="S10" s="26">
        <v>3</v>
      </c>
      <c r="T10" s="26">
        <v>4</v>
      </c>
      <c r="U10" s="26">
        <v>64</v>
      </c>
      <c r="V10" s="26">
        <v>0.311</v>
      </c>
      <c r="W10" s="26">
        <v>0.38400000000000001</v>
      </c>
      <c r="X10" s="26">
        <v>0.47399999999999998</v>
      </c>
      <c r="Y10" s="26">
        <v>0.85799999999999998</v>
      </c>
    </row>
    <row r="11" spans="1:26" x14ac:dyDescent="0.25">
      <c r="A11" t="s">
        <v>172</v>
      </c>
      <c r="B11" t="s">
        <v>578</v>
      </c>
      <c r="C11" s="96" t="s">
        <v>579</v>
      </c>
      <c r="D11" s="26">
        <v>15</v>
      </c>
      <c r="E11" s="26">
        <v>1</v>
      </c>
      <c r="F11" s="26">
        <v>4</v>
      </c>
      <c r="G11" s="26">
        <v>4</v>
      </c>
      <c r="H11" s="26">
        <v>0</v>
      </c>
      <c r="I11" s="26">
        <v>0</v>
      </c>
      <c r="J11" s="26">
        <v>0</v>
      </c>
      <c r="K11" s="26">
        <v>3</v>
      </c>
      <c r="L11" s="26">
        <v>2</v>
      </c>
      <c r="M11" s="26">
        <v>0</v>
      </c>
      <c r="N11" s="26">
        <v>3</v>
      </c>
      <c r="O11" s="26">
        <v>4</v>
      </c>
      <c r="P11" s="26">
        <v>1</v>
      </c>
      <c r="Q11" s="26">
        <v>1</v>
      </c>
      <c r="R11" s="69">
        <f t="shared" si="0"/>
        <v>1</v>
      </c>
      <c r="S11" s="26">
        <v>0</v>
      </c>
      <c r="T11" s="26">
        <v>1</v>
      </c>
      <c r="U11" s="26">
        <v>4</v>
      </c>
      <c r="V11" s="26">
        <v>0.26700000000000002</v>
      </c>
      <c r="W11" s="26">
        <v>0.38900000000000001</v>
      </c>
      <c r="X11" s="26">
        <v>0.26700000000000002</v>
      </c>
      <c r="Y11" s="26">
        <v>0.65600000000000003</v>
      </c>
    </row>
    <row r="12" spans="1:26" x14ac:dyDescent="0.25">
      <c r="A12" t="s">
        <v>551</v>
      </c>
      <c r="B12" t="s">
        <v>544</v>
      </c>
      <c r="C12" s="96" t="s">
        <v>580</v>
      </c>
      <c r="D12" s="26">
        <v>97</v>
      </c>
      <c r="E12" s="26">
        <v>21</v>
      </c>
      <c r="F12" s="26">
        <v>28</v>
      </c>
      <c r="G12" s="26">
        <v>22</v>
      </c>
      <c r="H12" s="26">
        <v>4</v>
      </c>
      <c r="I12" s="26">
        <v>0</v>
      </c>
      <c r="J12" s="26">
        <v>2</v>
      </c>
      <c r="K12" s="26">
        <v>16</v>
      </c>
      <c r="L12" s="26">
        <v>2</v>
      </c>
      <c r="M12" s="26">
        <v>0</v>
      </c>
      <c r="N12" s="26">
        <v>7</v>
      </c>
      <c r="O12" s="26">
        <v>23</v>
      </c>
      <c r="P12" s="26">
        <v>11</v>
      </c>
      <c r="Q12" s="26">
        <v>15</v>
      </c>
      <c r="R12" s="69">
        <f t="shared" si="0"/>
        <v>0.73333333333333328</v>
      </c>
      <c r="S12" s="26">
        <v>1</v>
      </c>
      <c r="T12" s="26">
        <v>2</v>
      </c>
      <c r="U12" s="26">
        <v>38</v>
      </c>
      <c r="V12" s="26">
        <v>0.28899999999999998</v>
      </c>
      <c r="W12" s="26">
        <v>0.34300000000000003</v>
      </c>
      <c r="X12" s="26">
        <v>0.39200000000000002</v>
      </c>
      <c r="Y12" s="26">
        <v>0.73499999999999999</v>
      </c>
    </row>
    <row r="13" spans="1:26" x14ac:dyDescent="0.25">
      <c r="A13" t="s">
        <v>521</v>
      </c>
      <c r="B13" t="s">
        <v>581</v>
      </c>
      <c r="C13" s="96" t="s">
        <v>582</v>
      </c>
      <c r="D13" s="26">
        <v>6</v>
      </c>
      <c r="E13" s="26">
        <v>0</v>
      </c>
      <c r="F13" s="26">
        <v>1</v>
      </c>
      <c r="G13" s="26">
        <v>1</v>
      </c>
      <c r="H13" s="26">
        <v>0</v>
      </c>
      <c r="I13" s="26">
        <v>0</v>
      </c>
      <c r="J13" s="26">
        <v>0</v>
      </c>
      <c r="K13" s="26">
        <v>1</v>
      </c>
      <c r="L13" s="26">
        <v>1</v>
      </c>
      <c r="M13" s="26">
        <v>0</v>
      </c>
      <c r="N13" s="26">
        <v>0</v>
      </c>
      <c r="O13" s="26">
        <v>2</v>
      </c>
      <c r="P13" s="26">
        <v>0</v>
      </c>
      <c r="Q13" s="26">
        <v>1</v>
      </c>
      <c r="R13" s="69">
        <f t="shared" si="0"/>
        <v>0</v>
      </c>
      <c r="S13" s="26">
        <v>0</v>
      </c>
      <c r="T13" s="26">
        <v>1</v>
      </c>
      <c r="U13" s="26">
        <v>1</v>
      </c>
      <c r="V13" s="26">
        <v>0.16700000000000001</v>
      </c>
      <c r="W13" s="26">
        <v>0.16700000000000001</v>
      </c>
      <c r="X13" s="26">
        <v>0.16700000000000001</v>
      </c>
      <c r="Y13" s="26">
        <v>0.33300000000000002</v>
      </c>
    </row>
    <row r="14" spans="1:26" x14ac:dyDescent="0.25">
      <c r="A14" t="s">
        <v>34</v>
      </c>
      <c r="B14" t="s">
        <v>583</v>
      </c>
      <c r="C14" s="96" t="s">
        <v>584</v>
      </c>
      <c r="D14" s="26">
        <v>7</v>
      </c>
      <c r="E14" s="26">
        <v>2</v>
      </c>
      <c r="F14" s="26">
        <v>1</v>
      </c>
      <c r="G14" s="26">
        <v>1</v>
      </c>
      <c r="H14" s="26">
        <v>0</v>
      </c>
      <c r="I14" s="26">
        <v>0</v>
      </c>
      <c r="J14" s="26">
        <v>0</v>
      </c>
      <c r="K14" s="26">
        <v>1</v>
      </c>
      <c r="L14" s="26">
        <v>0</v>
      </c>
      <c r="M14" s="26">
        <v>0</v>
      </c>
      <c r="N14" s="26">
        <v>2</v>
      </c>
      <c r="O14" s="26">
        <v>0</v>
      </c>
      <c r="P14" s="26">
        <v>0</v>
      </c>
      <c r="Q14" s="26">
        <v>0</v>
      </c>
      <c r="R14" s="69" t="e">
        <f t="shared" si="0"/>
        <v>#DIV/0!</v>
      </c>
      <c r="S14" s="26">
        <v>0</v>
      </c>
      <c r="T14" s="26">
        <v>1</v>
      </c>
      <c r="U14" s="26">
        <v>1</v>
      </c>
      <c r="V14" s="26">
        <v>0.14299999999999999</v>
      </c>
      <c r="W14" s="26">
        <v>0.33300000000000002</v>
      </c>
      <c r="X14" s="26">
        <v>0.14299999999999999</v>
      </c>
      <c r="Y14" s="26">
        <v>0.47599999999999998</v>
      </c>
    </row>
    <row r="15" spans="1:26" x14ac:dyDescent="0.25">
      <c r="A15" t="s">
        <v>516</v>
      </c>
      <c r="B15" t="s">
        <v>505</v>
      </c>
      <c r="C15" s="96" t="s">
        <v>585</v>
      </c>
      <c r="D15" s="26">
        <v>104</v>
      </c>
      <c r="E15" s="26">
        <v>22</v>
      </c>
      <c r="F15" s="26">
        <v>26</v>
      </c>
      <c r="G15" s="26">
        <v>14</v>
      </c>
      <c r="H15" s="26">
        <v>5</v>
      </c>
      <c r="I15" s="26">
        <v>4</v>
      </c>
      <c r="J15" s="26">
        <v>3</v>
      </c>
      <c r="K15" s="26">
        <v>19</v>
      </c>
      <c r="L15" s="26">
        <v>3</v>
      </c>
      <c r="M15" s="26">
        <v>0</v>
      </c>
      <c r="N15" s="26">
        <v>24</v>
      </c>
      <c r="O15" s="26">
        <v>28</v>
      </c>
      <c r="P15" s="26">
        <v>10</v>
      </c>
      <c r="Q15" s="26">
        <v>15</v>
      </c>
      <c r="R15" s="69">
        <f t="shared" si="0"/>
        <v>0.66666666666666663</v>
      </c>
      <c r="S15" s="26">
        <v>7</v>
      </c>
      <c r="T15" s="26">
        <v>2</v>
      </c>
      <c r="U15" s="26">
        <v>48</v>
      </c>
      <c r="V15" s="26">
        <v>0.25</v>
      </c>
      <c r="W15" s="26">
        <v>0.42199999999999999</v>
      </c>
      <c r="X15" s="26">
        <v>0.46200000000000002</v>
      </c>
      <c r="Y15" s="26">
        <v>0.88400000000000001</v>
      </c>
    </row>
    <row r="16" spans="1:26" x14ac:dyDescent="0.25">
      <c r="A16" t="s">
        <v>490</v>
      </c>
      <c r="B16" t="s">
        <v>483</v>
      </c>
      <c r="C16" s="96" t="s">
        <v>586</v>
      </c>
      <c r="D16" s="26">
        <v>75</v>
      </c>
      <c r="E16" s="26">
        <v>1</v>
      </c>
      <c r="F16" s="26">
        <v>23</v>
      </c>
      <c r="G16" s="26">
        <v>19</v>
      </c>
      <c r="H16" s="26">
        <v>4</v>
      </c>
      <c r="I16" s="26">
        <v>0</v>
      </c>
      <c r="J16" s="26">
        <v>0</v>
      </c>
      <c r="K16" s="26">
        <v>16</v>
      </c>
      <c r="L16" s="26">
        <v>3</v>
      </c>
      <c r="M16" s="26">
        <v>0</v>
      </c>
      <c r="N16" s="26">
        <v>9</v>
      </c>
      <c r="O16" s="26">
        <v>5</v>
      </c>
      <c r="P16" s="26">
        <v>0</v>
      </c>
      <c r="Q16" s="26">
        <v>0</v>
      </c>
      <c r="R16" s="69" t="e">
        <f t="shared" si="0"/>
        <v>#DIV/0!</v>
      </c>
      <c r="S16" s="26">
        <v>5</v>
      </c>
      <c r="T16" s="26">
        <v>3</v>
      </c>
      <c r="U16" s="26">
        <v>27</v>
      </c>
      <c r="V16" s="26">
        <v>0.307</v>
      </c>
      <c r="W16" s="26">
        <v>0.41599999999999998</v>
      </c>
      <c r="X16" s="26">
        <v>0.36</v>
      </c>
      <c r="Y16" s="26">
        <v>0.77600000000000002</v>
      </c>
    </row>
    <row r="17" spans="1:26" x14ac:dyDescent="0.25">
      <c r="A17" t="s">
        <v>518</v>
      </c>
      <c r="B17" t="s">
        <v>507</v>
      </c>
      <c r="C17" s="96" t="s">
        <v>587</v>
      </c>
      <c r="D17" s="26">
        <v>114</v>
      </c>
      <c r="E17" s="26">
        <v>31</v>
      </c>
      <c r="F17" s="26">
        <v>29</v>
      </c>
      <c r="G17" s="26">
        <v>17</v>
      </c>
      <c r="H17" s="26">
        <v>8</v>
      </c>
      <c r="I17" s="26">
        <v>1</v>
      </c>
      <c r="J17" s="26">
        <v>3</v>
      </c>
      <c r="K17" s="26">
        <v>16</v>
      </c>
      <c r="L17" s="26">
        <v>3</v>
      </c>
      <c r="M17" s="26">
        <v>0</v>
      </c>
      <c r="N17" s="26">
        <v>25</v>
      </c>
      <c r="O17" s="26">
        <v>25</v>
      </c>
      <c r="P17" s="26">
        <v>24</v>
      </c>
      <c r="Q17" s="26">
        <v>27</v>
      </c>
      <c r="R17" s="69">
        <f t="shared" si="0"/>
        <v>0.88888888888888884</v>
      </c>
      <c r="S17" s="26">
        <v>7</v>
      </c>
      <c r="T17" s="26">
        <v>4</v>
      </c>
      <c r="U17" s="26">
        <v>48</v>
      </c>
      <c r="V17" s="26">
        <v>0.254</v>
      </c>
      <c r="W17" s="26">
        <v>0.41799999999999998</v>
      </c>
      <c r="X17" s="26">
        <v>0.42099999999999999</v>
      </c>
      <c r="Y17" s="26">
        <v>0.83899999999999997</v>
      </c>
    </row>
    <row r="18" spans="1:26" x14ac:dyDescent="0.25">
      <c r="A18" t="s">
        <v>10</v>
      </c>
      <c r="B18" t="s">
        <v>546</v>
      </c>
      <c r="C18" s="96" t="s">
        <v>588</v>
      </c>
      <c r="D18" s="26">
        <v>80</v>
      </c>
      <c r="E18" s="26">
        <v>23</v>
      </c>
      <c r="F18" s="26">
        <v>29</v>
      </c>
      <c r="G18" s="26">
        <v>22</v>
      </c>
      <c r="H18" s="26">
        <v>5</v>
      </c>
      <c r="I18" s="26">
        <v>0</v>
      </c>
      <c r="J18" s="26">
        <v>2</v>
      </c>
      <c r="K18" s="26">
        <v>17</v>
      </c>
      <c r="L18" s="26">
        <v>1</v>
      </c>
      <c r="M18" s="26">
        <v>0</v>
      </c>
      <c r="N18" s="26">
        <v>4</v>
      </c>
      <c r="O18" s="26">
        <v>14</v>
      </c>
      <c r="P18" s="26">
        <v>13</v>
      </c>
      <c r="Q18" s="26">
        <v>14</v>
      </c>
      <c r="R18" s="69">
        <f t="shared" si="0"/>
        <v>0.9285714285714286</v>
      </c>
      <c r="S18" s="26">
        <v>3</v>
      </c>
      <c r="T18" s="26">
        <v>4</v>
      </c>
      <c r="U18" s="26">
        <v>40</v>
      </c>
      <c r="V18" s="26">
        <v>0.36199999999999999</v>
      </c>
      <c r="W18" s="26">
        <v>0.41399999999999998</v>
      </c>
      <c r="X18" s="26">
        <v>0.5</v>
      </c>
      <c r="Y18" s="26">
        <v>0.91400000000000003</v>
      </c>
    </row>
    <row r="19" spans="1:26" x14ac:dyDescent="0.25">
      <c r="A19" t="s">
        <v>589</v>
      </c>
      <c r="B19" t="s">
        <v>590</v>
      </c>
      <c r="C19" s="96" t="s">
        <v>591</v>
      </c>
      <c r="D19" s="26">
        <v>12</v>
      </c>
      <c r="E19" s="26">
        <v>11</v>
      </c>
      <c r="F19" s="26">
        <v>4</v>
      </c>
      <c r="G19" s="26">
        <v>3</v>
      </c>
      <c r="H19" s="26">
        <v>1</v>
      </c>
      <c r="I19" s="26">
        <v>0</v>
      </c>
      <c r="J19" s="26">
        <v>0</v>
      </c>
      <c r="K19" s="26">
        <v>2</v>
      </c>
      <c r="L19" s="26">
        <v>0</v>
      </c>
      <c r="M19" s="26">
        <v>0</v>
      </c>
      <c r="N19" s="26">
        <v>0</v>
      </c>
      <c r="O19" s="26">
        <v>3</v>
      </c>
      <c r="P19" s="26">
        <v>4</v>
      </c>
      <c r="Q19" s="26">
        <v>8</v>
      </c>
      <c r="R19" s="69">
        <f t="shared" si="0"/>
        <v>0.5</v>
      </c>
      <c r="S19" s="26">
        <v>0</v>
      </c>
      <c r="T19" s="26">
        <v>0</v>
      </c>
      <c r="U19" s="26">
        <v>5</v>
      </c>
      <c r="V19" s="26">
        <v>0.33300000000000002</v>
      </c>
      <c r="W19" s="26">
        <v>0.33300000000000002</v>
      </c>
      <c r="X19" s="26">
        <v>0.41699999999999998</v>
      </c>
      <c r="Y19" s="102">
        <v>0.75</v>
      </c>
    </row>
    <row r="20" spans="1:26" x14ac:dyDescent="0.25">
      <c r="A20" t="s">
        <v>366</v>
      </c>
      <c r="B20" t="s">
        <v>541</v>
      </c>
      <c r="C20" s="96" t="s">
        <v>592</v>
      </c>
      <c r="D20" s="26">
        <v>10</v>
      </c>
      <c r="E20" s="26">
        <v>3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3</v>
      </c>
      <c r="P20" s="26">
        <v>1</v>
      </c>
      <c r="Q20" s="26">
        <v>1</v>
      </c>
      <c r="R20" s="69">
        <f t="shared" si="0"/>
        <v>1</v>
      </c>
      <c r="S20" s="26">
        <v>0</v>
      </c>
      <c r="T20" s="26">
        <v>1</v>
      </c>
      <c r="U20" s="26">
        <v>1</v>
      </c>
      <c r="V20" s="102">
        <v>0.1</v>
      </c>
      <c r="W20" s="102">
        <v>0.1</v>
      </c>
      <c r="X20" s="26">
        <v>0.1</v>
      </c>
      <c r="Y20" s="102">
        <v>0.2</v>
      </c>
    </row>
    <row r="21" spans="1:26" x14ac:dyDescent="0.25">
      <c r="A21" t="s">
        <v>593</v>
      </c>
      <c r="B21" t="s">
        <v>481</v>
      </c>
      <c r="C21" s="96" t="s">
        <v>594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69" t="e">
        <f t="shared" si="0"/>
        <v>#DIV/0!</v>
      </c>
      <c r="S21" s="26">
        <v>0</v>
      </c>
      <c r="T21" s="26">
        <v>0</v>
      </c>
      <c r="U21" s="26">
        <v>0</v>
      </c>
      <c r="V21" s="102">
        <v>0</v>
      </c>
      <c r="W21" s="102">
        <v>0</v>
      </c>
      <c r="X21" s="26">
        <v>0</v>
      </c>
      <c r="Y21" s="102">
        <v>0</v>
      </c>
    </row>
    <row r="22" spans="1:26" x14ac:dyDescent="0.25">
      <c r="A22" t="s">
        <v>595</v>
      </c>
      <c r="B22" t="s">
        <v>596</v>
      </c>
      <c r="C22" s="96" t="s">
        <v>597</v>
      </c>
      <c r="D22" s="26">
        <v>3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1</v>
      </c>
      <c r="O22" s="26">
        <v>2</v>
      </c>
      <c r="P22" s="26">
        <v>0</v>
      </c>
      <c r="Q22" s="26">
        <v>0</v>
      </c>
      <c r="R22" s="69" t="e">
        <f t="shared" si="0"/>
        <v>#DIV/0!</v>
      </c>
      <c r="S22" s="26">
        <v>0</v>
      </c>
      <c r="T22" s="26">
        <v>0</v>
      </c>
      <c r="U22" s="26">
        <v>1</v>
      </c>
      <c r="V22" s="26">
        <v>0.33300000000000002</v>
      </c>
      <c r="W22" s="102">
        <v>0.5</v>
      </c>
      <c r="X22" s="26">
        <v>0.33300000000000002</v>
      </c>
      <c r="Y22" s="26">
        <v>0.83299999999999996</v>
      </c>
    </row>
    <row r="23" spans="1:26" s="4" customFormat="1" x14ac:dyDescent="0.25">
      <c r="C23" s="124" t="s">
        <v>425</v>
      </c>
      <c r="D23" s="78">
        <v>1086</v>
      </c>
      <c r="E23" s="78">
        <v>247</v>
      </c>
      <c r="F23" s="78">
        <v>328</v>
      </c>
      <c r="G23" s="78">
        <v>233</v>
      </c>
      <c r="H23" s="78">
        <v>61</v>
      </c>
      <c r="I23" s="78">
        <v>13</v>
      </c>
      <c r="J23" s="78">
        <v>21</v>
      </c>
      <c r="K23" s="78">
        <v>211</v>
      </c>
      <c r="L23" s="78">
        <v>28</v>
      </c>
      <c r="M23" s="78">
        <v>0</v>
      </c>
      <c r="N23" s="78">
        <v>127</v>
      </c>
      <c r="O23" s="78">
        <v>212</v>
      </c>
      <c r="P23" s="12">
        <f>SUM(P3:P22)</f>
        <v>147</v>
      </c>
      <c r="Q23" s="12">
        <f>SUM(Q3:Q22)</f>
        <v>179</v>
      </c>
      <c r="R23" s="76">
        <f t="shared" si="0"/>
        <v>0.82122905027932958</v>
      </c>
      <c r="S23" s="78">
        <v>47</v>
      </c>
      <c r="T23" s="78">
        <v>44</v>
      </c>
      <c r="U23" s="78">
        <v>478</v>
      </c>
      <c r="V23" s="78">
        <v>0.30199999999999999</v>
      </c>
      <c r="W23" s="78">
        <v>0.39800000000000002</v>
      </c>
      <c r="X23" s="78">
        <v>0.44</v>
      </c>
      <c r="Y23" s="78">
        <v>0.83899999999999997</v>
      </c>
      <c r="Z23" s="20">
        <f>E23/(F37+G37)</f>
        <v>5.8809523809523814</v>
      </c>
    </row>
    <row r="24" spans="1:26" x14ac:dyDescent="0.25"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Z24" s="1"/>
    </row>
    <row r="25" spans="1:26" ht="30.75" x14ac:dyDescent="0.3">
      <c r="A25" s="5" t="s">
        <v>67</v>
      </c>
      <c r="C25" s="11"/>
      <c r="D25" s="12" t="s">
        <v>69</v>
      </c>
      <c r="E25" s="12" t="s">
        <v>70</v>
      </c>
      <c r="F25" s="12" t="s">
        <v>71</v>
      </c>
      <c r="G25" s="12" t="s">
        <v>72</v>
      </c>
      <c r="H25" s="12" t="s">
        <v>73</v>
      </c>
      <c r="I25" s="12" t="s">
        <v>74</v>
      </c>
      <c r="J25" s="12" t="s">
        <v>75</v>
      </c>
      <c r="K25" s="12" t="s">
        <v>76</v>
      </c>
      <c r="L25" s="12" t="s">
        <v>82</v>
      </c>
      <c r="M25" s="12" t="s">
        <v>77</v>
      </c>
      <c r="N25" s="12" t="s">
        <v>57</v>
      </c>
      <c r="O25" s="12" t="s">
        <v>78</v>
      </c>
      <c r="P25" s="12" t="s">
        <v>193</v>
      </c>
      <c r="Q25" s="12" t="s">
        <v>80</v>
      </c>
      <c r="R25" s="12" t="s">
        <v>81</v>
      </c>
      <c r="S25" s="12" t="s">
        <v>461</v>
      </c>
      <c r="T25" s="12" t="s">
        <v>460</v>
      </c>
      <c r="U25" s="12" t="s">
        <v>56</v>
      </c>
      <c r="V25" s="3"/>
      <c r="W25" s="1"/>
      <c r="Z25" s="70" t="s">
        <v>539</v>
      </c>
    </row>
    <row r="26" spans="1:26" x14ac:dyDescent="0.25">
      <c r="A26" t="s">
        <v>598</v>
      </c>
      <c r="B26" t="s">
        <v>491</v>
      </c>
      <c r="C26" s="96" t="s">
        <v>568</v>
      </c>
      <c r="D26" s="26">
        <v>0</v>
      </c>
      <c r="E26" s="26">
        <v>1</v>
      </c>
      <c r="F26" s="1">
        <v>0</v>
      </c>
      <c r="G26" s="1">
        <v>0</v>
      </c>
      <c r="H26" s="26">
        <v>2.2000000000000002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8</v>
      </c>
      <c r="R26" s="26">
        <v>0</v>
      </c>
      <c r="S26" s="26">
        <v>0</v>
      </c>
      <c r="T26" s="26">
        <v>27</v>
      </c>
      <c r="U26" s="26">
        <v>0</v>
      </c>
      <c r="Z26" s="1"/>
    </row>
    <row r="27" spans="1:26" x14ac:dyDescent="0.25">
      <c r="A27" t="s">
        <v>463</v>
      </c>
      <c r="B27" t="s">
        <v>397</v>
      </c>
      <c r="C27" s="96" t="s">
        <v>569</v>
      </c>
      <c r="D27" s="26">
        <v>8</v>
      </c>
      <c r="E27" s="26">
        <v>9</v>
      </c>
      <c r="F27" s="1">
        <v>7</v>
      </c>
      <c r="G27" s="1">
        <v>0</v>
      </c>
      <c r="H27" s="26">
        <v>38</v>
      </c>
      <c r="I27" s="26">
        <v>0</v>
      </c>
      <c r="J27" s="26">
        <v>19</v>
      </c>
      <c r="K27" s="26">
        <v>15</v>
      </c>
      <c r="L27" s="26">
        <v>10</v>
      </c>
      <c r="M27" s="26">
        <v>1.84</v>
      </c>
      <c r="N27" s="26">
        <v>11</v>
      </c>
      <c r="O27" s="26">
        <v>5</v>
      </c>
      <c r="P27" s="26">
        <v>43</v>
      </c>
      <c r="Q27" s="26">
        <v>141</v>
      </c>
      <c r="R27" s="26">
        <v>0.13500000000000001</v>
      </c>
      <c r="S27" s="26">
        <v>0.79</v>
      </c>
      <c r="T27" s="26">
        <v>490</v>
      </c>
      <c r="U27" s="26">
        <v>0</v>
      </c>
      <c r="Z27" s="1"/>
    </row>
    <row r="28" spans="1:26" x14ac:dyDescent="0.25">
      <c r="A28" t="s">
        <v>599</v>
      </c>
      <c r="B28" t="s">
        <v>541</v>
      </c>
      <c r="C28" s="96" t="s">
        <v>570</v>
      </c>
      <c r="D28" s="26">
        <v>8</v>
      </c>
      <c r="E28" s="26">
        <v>11</v>
      </c>
      <c r="F28" s="1">
        <v>7</v>
      </c>
      <c r="G28" s="1">
        <v>2</v>
      </c>
      <c r="H28" s="26">
        <v>44.1</v>
      </c>
      <c r="I28" s="26">
        <v>0</v>
      </c>
      <c r="J28" s="26">
        <v>37</v>
      </c>
      <c r="K28" s="26">
        <v>14</v>
      </c>
      <c r="L28" s="26">
        <v>11</v>
      </c>
      <c r="M28" s="26">
        <v>1.74</v>
      </c>
      <c r="N28" s="26">
        <v>12</v>
      </c>
      <c r="O28" s="26">
        <v>11</v>
      </c>
      <c r="P28" s="26">
        <v>26</v>
      </c>
      <c r="Q28" s="26">
        <v>161</v>
      </c>
      <c r="R28" s="26">
        <v>0.23</v>
      </c>
      <c r="S28" s="26">
        <v>1.1100000000000001</v>
      </c>
      <c r="T28" s="26">
        <v>632</v>
      </c>
      <c r="U28" s="26">
        <v>3</v>
      </c>
      <c r="Z28" s="1"/>
    </row>
    <row r="29" spans="1:26" x14ac:dyDescent="0.25">
      <c r="A29" t="s">
        <v>600</v>
      </c>
      <c r="B29" t="s">
        <v>572</v>
      </c>
      <c r="C29" s="96" t="s">
        <v>573</v>
      </c>
      <c r="D29" s="26">
        <v>1</v>
      </c>
      <c r="E29" s="26">
        <v>9</v>
      </c>
      <c r="F29" s="1">
        <v>0</v>
      </c>
      <c r="G29" s="1">
        <v>0</v>
      </c>
      <c r="H29" s="26">
        <v>15.1</v>
      </c>
      <c r="I29" s="26">
        <v>0</v>
      </c>
      <c r="J29" s="26">
        <v>8</v>
      </c>
      <c r="K29" s="26">
        <v>6</v>
      </c>
      <c r="L29" s="26">
        <v>5</v>
      </c>
      <c r="M29" s="26">
        <v>2.2799999999999998</v>
      </c>
      <c r="N29" s="26">
        <v>5</v>
      </c>
      <c r="O29" s="26">
        <v>5</v>
      </c>
      <c r="P29" s="26">
        <v>11</v>
      </c>
      <c r="Q29" s="26">
        <v>48</v>
      </c>
      <c r="R29" s="26">
        <v>0.16700000000000001</v>
      </c>
      <c r="S29" s="26">
        <v>0.85</v>
      </c>
      <c r="T29" s="26">
        <v>231</v>
      </c>
      <c r="U29" s="26">
        <v>2</v>
      </c>
      <c r="Z29" s="1"/>
    </row>
    <row r="30" spans="1:26" x14ac:dyDescent="0.25">
      <c r="A30" t="s">
        <v>601</v>
      </c>
      <c r="B30" t="s">
        <v>547</v>
      </c>
      <c r="C30" s="96" t="s">
        <v>574</v>
      </c>
      <c r="D30" s="26">
        <v>0</v>
      </c>
      <c r="E30" s="26">
        <v>1</v>
      </c>
      <c r="F30" s="1">
        <v>0</v>
      </c>
      <c r="G30" s="1">
        <v>0</v>
      </c>
      <c r="H30" s="26">
        <v>1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4</v>
      </c>
      <c r="R30" s="26">
        <v>0.25</v>
      </c>
      <c r="S30" s="26">
        <v>1</v>
      </c>
      <c r="T30" s="26">
        <v>14</v>
      </c>
      <c r="U30" s="26">
        <v>0</v>
      </c>
      <c r="Z30" s="1"/>
    </row>
    <row r="31" spans="1:26" x14ac:dyDescent="0.25">
      <c r="A31" t="s">
        <v>602</v>
      </c>
      <c r="B31" t="s">
        <v>578</v>
      </c>
      <c r="C31" s="96" t="s">
        <v>579</v>
      </c>
      <c r="D31" s="26">
        <v>6</v>
      </c>
      <c r="E31" s="26">
        <v>17</v>
      </c>
      <c r="F31" s="1">
        <v>7</v>
      </c>
      <c r="G31" s="1">
        <v>1</v>
      </c>
      <c r="H31" s="26">
        <v>49.1</v>
      </c>
      <c r="I31" s="26">
        <v>1</v>
      </c>
      <c r="J31" s="26">
        <v>39</v>
      </c>
      <c r="K31" s="26">
        <v>16</v>
      </c>
      <c r="L31" s="26">
        <v>7</v>
      </c>
      <c r="M31" s="26">
        <v>0.99</v>
      </c>
      <c r="N31" s="26">
        <v>10</v>
      </c>
      <c r="O31" s="26">
        <v>5</v>
      </c>
      <c r="P31" s="26">
        <v>51</v>
      </c>
      <c r="Q31" s="26">
        <v>190</v>
      </c>
      <c r="R31" s="26">
        <v>0.20499999999999999</v>
      </c>
      <c r="S31" s="26">
        <v>0.99</v>
      </c>
      <c r="T31" s="26">
        <v>736</v>
      </c>
      <c r="U31" s="26">
        <v>0</v>
      </c>
      <c r="Z31" s="1"/>
    </row>
    <row r="32" spans="1:26" x14ac:dyDescent="0.25">
      <c r="A32" t="s">
        <v>516</v>
      </c>
      <c r="B32" t="s">
        <v>505</v>
      </c>
      <c r="C32" s="96" t="s">
        <v>585</v>
      </c>
      <c r="D32" s="26">
        <v>1</v>
      </c>
      <c r="E32" s="26">
        <v>9</v>
      </c>
      <c r="F32" s="1">
        <v>0</v>
      </c>
      <c r="G32" s="1">
        <v>2</v>
      </c>
      <c r="H32" s="26">
        <v>16.100000000000001</v>
      </c>
      <c r="I32" s="26">
        <v>0</v>
      </c>
      <c r="J32" s="26">
        <v>10</v>
      </c>
      <c r="K32" s="26">
        <v>7</v>
      </c>
      <c r="L32" s="26">
        <v>3</v>
      </c>
      <c r="M32" s="26">
        <v>1.29</v>
      </c>
      <c r="N32" s="26">
        <v>7</v>
      </c>
      <c r="O32" s="26">
        <v>3</v>
      </c>
      <c r="P32" s="26">
        <v>14</v>
      </c>
      <c r="Q32" s="26">
        <v>56</v>
      </c>
      <c r="R32" s="26">
        <v>0.17899999999999999</v>
      </c>
      <c r="S32" s="26">
        <v>1.04</v>
      </c>
      <c r="T32" s="26">
        <v>257</v>
      </c>
      <c r="U32" s="26">
        <v>1</v>
      </c>
      <c r="Z32" s="1"/>
    </row>
    <row r="33" spans="1:26" x14ac:dyDescent="0.25">
      <c r="A33" t="s">
        <v>490</v>
      </c>
      <c r="B33" t="s">
        <v>483</v>
      </c>
      <c r="C33" s="96" t="s">
        <v>603</v>
      </c>
      <c r="D33" s="26">
        <v>2</v>
      </c>
      <c r="E33" s="26">
        <v>2</v>
      </c>
      <c r="F33" s="1">
        <v>0</v>
      </c>
      <c r="G33" s="1">
        <v>0</v>
      </c>
      <c r="H33" s="26">
        <v>6.1</v>
      </c>
      <c r="I33" s="26">
        <v>0</v>
      </c>
      <c r="J33" s="26">
        <v>7</v>
      </c>
      <c r="K33" s="26">
        <v>3</v>
      </c>
      <c r="L33" s="26">
        <v>2</v>
      </c>
      <c r="M33" s="26">
        <v>2.21</v>
      </c>
      <c r="N33" s="26">
        <v>2</v>
      </c>
      <c r="O33" s="26">
        <v>0</v>
      </c>
      <c r="P33" s="26">
        <v>2</v>
      </c>
      <c r="Q33" s="26">
        <v>25</v>
      </c>
      <c r="R33" s="26">
        <v>0.28000000000000003</v>
      </c>
      <c r="S33" s="26">
        <v>1.42</v>
      </c>
      <c r="T33" s="26">
        <v>80</v>
      </c>
      <c r="U33" s="26">
        <v>0</v>
      </c>
      <c r="Z33" s="1"/>
    </row>
    <row r="34" spans="1:26" x14ac:dyDescent="0.25">
      <c r="A34" t="s">
        <v>518</v>
      </c>
      <c r="B34" t="s">
        <v>507</v>
      </c>
      <c r="C34" s="96" t="s">
        <v>587</v>
      </c>
      <c r="D34" s="26">
        <v>11</v>
      </c>
      <c r="E34" s="26">
        <v>11</v>
      </c>
      <c r="F34" s="1">
        <v>5</v>
      </c>
      <c r="G34" s="1">
        <v>3</v>
      </c>
      <c r="H34" s="26">
        <v>60</v>
      </c>
      <c r="I34" s="26">
        <v>0</v>
      </c>
      <c r="J34" s="26">
        <v>49</v>
      </c>
      <c r="K34" s="26">
        <v>23</v>
      </c>
      <c r="L34" s="26">
        <v>16</v>
      </c>
      <c r="M34" s="26">
        <v>1.87</v>
      </c>
      <c r="N34" s="26">
        <v>11</v>
      </c>
      <c r="O34" s="26">
        <v>6</v>
      </c>
      <c r="P34" s="26">
        <v>74</v>
      </c>
      <c r="Q34" s="26">
        <v>228</v>
      </c>
      <c r="R34" s="26">
        <v>0.215</v>
      </c>
      <c r="S34" s="26">
        <v>1</v>
      </c>
      <c r="T34" s="26">
        <v>856</v>
      </c>
      <c r="U34" s="26">
        <v>6</v>
      </c>
      <c r="Z34" s="1"/>
    </row>
    <row r="35" spans="1:26" x14ac:dyDescent="0.25">
      <c r="A35" t="s">
        <v>366</v>
      </c>
      <c r="B35" t="s">
        <v>541</v>
      </c>
      <c r="C35" s="96" t="s">
        <v>592</v>
      </c>
      <c r="D35" s="26">
        <v>5</v>
      </c>
      <c r="E35" s="26">
        <v>9</v>
      </c>
      <c r="F35" s="1">
        <v>5</v>
      </c>
      <c r="G35" s="1">
        <v>1</v>
      </c>
      <c r="H35" s="26">
        <v>26.2</v>
      </c>
      <c r="I35" s="26">
        <v>0</v>
      </c>
      <c r="J35" s="26">
        <v>16</v>
      </c>
      <c r="K35" s="26">
        <v>10</v>
      </c>
      <c r="L35" s="26">
        <v>9</v>
      </c>
      <c r="M35" s="26">
        <v>2.36</v>
      </c>
      <c r="N35" s="26">
        <v>11</v>
      </c>
      <c r="O35" s="26">
        <v>2</v>
      </c>
      <c r="P35" s="26">
        <v>27</v>
      </c>
      <c r="Q35" s="26">
        <v>104</v>
      </c>
      <c r="R35" s="26">
        <v>0.154</v>
      </c>
      <c r="S35" s="26">
        <v>1.01</v>
      </c>
      <c r="T35" s="26">
        <v>372</v>
      </c>
      <c r="U35" s="26">
        <v>2</v>
      </c>
      <c r="Z35" s="1"/>
    </row>
    <row r="36" spans="1:26" x14ac:dyDescent="0.25">
      <c r="A36" t="s">
        <v>595</v>
      </c>
      <c r="B36" t="s">
        <v>596</v>
      </c>
      <c r="C36" s="96" t="s">
        <v>597</v>
      </c>
      <c r="D36" s="26">
        <v>1</v>
      </c>
      <c r="E36" s="26">
        <v>7</v>
      </c>
      <c r="F36" s="1">
        <v>2</v>
      </c>
      <c r="G36" s="1">
        <v>0</v>
      </c>
      <c r="H36" s="26">
        <v>15.1</v>
      </c>
      <c r="I36" s="26">
        <v>0</v>
      </c>
      <c r="J36" s="26">
        <v>9</v>
      </c>
      <c r="K36" s="26">
        <v>6</v>
      </c>
      <c r="L36" s="26">
        <v>4</v>
      </c>
      <c r="M36" s="26">
        <v>1.83</v>
      </c>
      <c r="N36" s="26">
        <v>6</v>
      </c>
      <c r="O36" s="26">
        <v>1</v>
      </c>
      <c r="P36" s="26">
        <v>23</v>
      </c>
      <c r="Q36" s="26">
        <v>55</v>
      </c>
      <c r="R36" s="26">
        <v>0.16400000000000001</v>
      </c>
      <c r="S36" s="26">
        <v>0.98</v>
      </c>
      <c r="T36" s="26">
        <v>250</v>
      </c>
      <c r="U36" s="26">
        <v>1</v>
      </c>
      <c r="Z36" s="1"/>
    </row>
    <row r="37" spans="1:26" x14ac:dyDescent="0.25">
      <c r="C37" s="124" t="s">
        <v>425</v>
      </c>
      <c r="D37" s="12"/>
      <c r="E37" s="12"/>
      <c r="F37" s="12">
        <f>SUM(F26:F36)</f>
        <v>33</v>
      </c>
      <c r="G37" s="12">
        <f>SUM(G26:G36)</f>
        <v>9</v>
      </c>
      <c r="H37" s="78">
        <v>275.10000000000002</v>
      </c>
      <c r="I37" s="78">
        <v>1</v>
      </c>
      <c r="J37" s="78">
        <v>195</v>
      </c>
      <c r="K37" s="78">
        <v>100</v>
      </c>
      <c r="L37" s="78">
        <v>67</v>
      </c>
      <c r="M37" s="78">
        <v>1.7</v>
      </c>
      <c r="N37" s="78">
        <v>75</v>
      </c>
      <c r="O37" s="78">
        <v>38</v>
      </c>
      <c r="P37" s="78">
        <v>271</v>
      </c>
      <c r="Q37" s="78">
        <v>1020</v>
      </c>
      <c r="R37" s="78">
        <v>0.191</v>
      </c>
      <c r="S37" s="78">
        <v>0.98</v>
      </c>
      <c r="T37" s="78">
        <v>3945</v>
      </c>
      <c r="U37" s="78">
        <v>15</v>
      </c>
      <c r="Z37" s="20">
        <f>K37/(F37+G37)</f>
        <v>2.3809523809523809</v>
      </c>
    </row>
    <row r="38" spans="1:26" x14ac:dyDescent="0.25">
      <c r="D38" s="12"/>
      <c r="E38" s="12"/>
      <c r="F38" s="12"/>
      <c r="G38" s="12"/>
      <c r="H38" s="12"/>
      <c r="I38" s="12"/>
      <c r="J38" s="12"/>
      <c r="K38" s="70"/>
    </row>
    <row r="39" spans="1:26" ht="30.75" x14ac:dyDescent="0.3">
      <c r="A39" s="5" t="s">
        <v>83</v>
      </c>
      <c r="D39" s="12" t="s">
        <v>84</v>
      </c>
      <c r="E39" s="12" t="s">
        <v>85</v>
      </c>
      <c r="F39" s="12" t="s">
        <v>86</v>
      </c>
      <c r="G39" s="12" t="s">
        <v>195</v>
      </c>
      <c r="H39" s="12" t="s">
        <v>196</v>
      </c>
      <c r="I39" s="12" t="s">
        <v>89</v>
      </c>
      <c r="J39" s="12" t="s">
        <v>60</v>
      </c>
      <c r="K39" s="70" t="s">
        <v>90</v>
      </c>
    </row>
    <row r="40" spans="1:26" x14ac:dyDescent="0.25">
      <c r="A40" t="s">
        <v>489</v>
      </c>
      <c r="B40" t="s">
        <v>542</v>
      </c>
      <c r="C40" s="96" t="s">
        <v>567</v>
      </c>
      <c r="D40" s="26">
        <v>0</v>
      </c>
      <c r="E40" s="26">
        <v>38</v>
      </c>
      <c r="F40" s="26">
        <v>0</v>
      </c>
      <c r="G40" s="26">
        <v>38</v>
      </c>
      <c r="H40" s="26">
        <v>1</v>
      </c>
      <c r="I40" s="26">
        <v>0</v>
      </c>
      <c r="J40" s="26">
        <v>0</v>
      </c>
      <c r="K40" s="10"/>
    </row>
    <row r="41" spans="1:26" x14ac:dyDescent="0.25">
      <c r="A41" t="s">
        <v>554</v>
      </c>
      <c r="B41" t="s">
        <v>491</v>
      </c>
      <c r="C41" s="96" t="s">
        <v>568</v>
      </c>
      <c r="D41" s="26">
        <v>19</v>
      </c>
      <c r="E41" s="26">
        <v>4</v>
      </c>
      <c r="F41" s="26">
        <v>2</v>
      </c>
      <c r="G41" s="26">
        <v>25</v>
      </c>
      <c r="H41" s="26">
        <v>0.92</v>
      </c>
      <c r="I41" s="26">
        <v>0</v>
      </c>
      <c r="J41" s="26">
        <v>0</v>
      </c>
      <c r="K41" s="10"/>
    </row>
    <row r="42" spans="1:26" x14ac:dyDescent="0.25">
      <c r="A42" t="s">
        <v>463</v>
      </c>
      <c r="B42" t="s">
        <v>397</v>
      </c>
      <c r="C42" s="96" t="s">
        <v>569</v>
      </c>
      <c r="D42" s="26">
        <v>86</v>
      </c>
      <c r="E42" s="26">
        <v>58</v>
      </c>
      <c r="F42" s="26">
        <v>10</v>
      </c>
      <c r="G42" s="26">
        <v>154</v>
      </c>
      <c r="H42" s="26">
        <v>0.93500000000000005</v>
      </c>
      <c r="I42" s="26">
        <v>0</v>
      </c>
      <c r="J42" s="26">
        <v>0</v>
      </c>
      <c r="K42" s="10"/>
    </row>
    <row r="43" spans="1:26" x14ac:dyDescent="0.25">
      <c r="A43" t="s">
        <v>549</v>
      </c>
      <c r="B43" t="s">
        <v>541</v>
      </c>
      <c r="C43" s="96" t="s">
        <v>570</v>
      </c>
      <c r="D43" s="26">
        <v>16</v>
      </c>
      <c r="E43" s="26">
        <v>11</v>
      </c>
      <c r="F43" s="26">
        <v>0</v>
      </c>
      <c r="G43" s="26">
        <v>27</v>
      </c>
      <c r="H43" s="26">
        <v>1</v>
      </c>
      <c r="I43" s="26">
        <v>0</v>
      </c>
      <c r="J43" s="26">
        <v>0</v>
      </c>
      <c r="K43" s="10"/>
    </row>
    <row r="44" spans="1:26" x14ac:dyDescent="0.25">
      <c r="A44" t="s">
        <v>600</v>
      </c>
      <c r="B44" t="s">
        <v>572</v>
      </c>
      <c r="C44" s="96" t="s">
        <v>573</v>
      </c>
      <c r="D44" s="26">
        <v>17</v>
      </c>
      <c r="E44" s="26">
        <v>4</v>
      </c>
      <c r="F44" s="26">
        <v>0</v>
      </c>
      <c r="G44" s="26">
        <v>21</v>
      </c>
      <c r="H44" s="26">
        <v>1</v>
      </c>
      <c r="I44" s="26">
        <v>0</v>
      </c>
      <c r="J44" s="26">
        <v>0</v>
      </c>
      <c r="K44" s="10"/>
    </row>
    <row r="45" spans="1:26" x14ac:dyDescent="0.25">
      <c r="A45" t="s">
        <v>553</v>
      </c>
      <c r="B45" t="s">
        <v>547</v>
      </c>
      <c r="C45" s="96" t="s">
        <v>574</v>
      </c>
      <c r="D45" s="26">
        <v>1</v>
      </c>
      <c r="E45" s="26">
        <v>45</v>
      </c>
      <c r="F45" s="26">
        <v>1</v>
      </c>
      <c r="G45" s="26">
        <v>47</v>
      </c>
      <c r="H45" s="26">
        <v>0.97899999999999998</v>
      </c>
      <c r="I45" s="26">
        <v>0</v>
      </c>
      <c r="J45" s="26">
        <v>0</v>
      </c>
      <c r="K45" s="10"/>
    </row>
    <row r="46" spans="1:26" x14ac:dyDescent="0.25">
      <c r="A46" t="s">
        <v>575</v>
      </c>
      <c r="B46" t="s">
        <v>548</v>
      </c>
      <c r="C46" s="96" t="s">
        <v>576</v>
      </c>
      <c r="D46" s="26">
        <v>2</v>
      </c>
      <c r="E46" s="26">
        <v>16</v>
      </c>
      <c r="F46" s="26">
        <v>1</v>
      </c>
      <c r="G46" s="26">
        <v>19</v>
      </c>
      <c r="H46" s="26">
        <v>0.94699999999999995</v>
      </c>
      <c r="I46" s="26">
        <v>0</v>
      </c>
      <c r="J46" s="26">
        <v>0</v>
      </c>
      <c r="K46" s="10"/>
    </row>
    <row r="47" spans="1:26" x14ac:dyDescent="0.25">
      <c r="A47" t="s">
        <v>515</v>
      </c>
      <c r="B47" t="s">
        <v>504</v>
      </c>
      <c r="C47" s="96" t="s">
        <v>577</v>
      </c>
      <c r="D47" s="26">
        <v>60</v>
      </c>
      <c r="E47" s="26">
        <v>15</v>
      </c>
      <c r="F47" s="26">
        <v>13</v>
      </c>
      <c r="G47" s="26">
        <v>88</v>
      </c>
      <c r="H47" s="26">
        <v>0.85199999999999998</v>
      </c>
      <c r="I47" s="26">
        <v>0</v>
      </c>
      <c r="J47" s="26">
        <v>0</v>
      </c>
      <c r="K47" s="10"/>
    </row>
    <row r="48" spans="1:26" x14ac:dyDescent="0.25">
      <c r="A48" t="s">
        <v>602</v>
      </c>
      <c r="B48" t="s">
        <v>578</v>
      </c>
      <c r="C48" s="96" t="s">
        <v>579</v>
      </c>
      <c r="D48" s="26">
        <v>6</v>
      </c>
      <c r="E48" s="26">
        <v>3</v>
      </c>
      <c r="F48" s="26">
        <v>0</v>
      </c>
      <c r="G48" s="26">
        <v>9</v>
      </c>
      <c r="H48" s="26">
        <v>1</v>
      </c>
      <c r="I48" s="26">
        <v>0</v>
      </c>
      <c r="J48" s="26">
        <v>0</v>
      </c>
      <c r="K48" s="10"/>
    </row>
    <row r="49" spans="1:11" x14ac:dyDescent="0.25">
      <c r="A49" t="s">
        <v>551</v>
      </c>
      <c r="B49" t="s">
        <v>544</v>
      </c>
      <c r="C49" s="96" t="s">
        <v>580</v>
      </c>
      <c r="D49" s="26">
        <v>0</v>
      </c>
      <c r="E49" s="26">
        <v>43</v>
      </c>
      <c r="F49" s="26">
        <v>0</v>
      </c>
      <c r="G49" s="26">
        <v>43</v>
      </c>
      <c r="H49" s="26">
        <v>1</v>
      </c>
      <c r="I49" s="26">
        <v>0</v>
      </c>
      <c r="J49" s="26">
        <v>0</v>
      </c>
      <c r="K49" s="10"/>
    </row>
    <row r="50" spans="1:11" x14ac:dyDescent="0.25">
      <c r="A50" t="s">
        <v>521</v>
      </c>
      <c r="B50" t="s">
        <v>581</v>
      </c>
      <c r="C50" s="96" t="s">
        <v>582</v>
      </c>
      <c r="D50" s="26">
        <v>11</v>
      </c>
      <c r="E50" s="26">
        <v>124</v>
      </c>
      <c r="F50" s="26">
        <v>2</v>
      </c>
      <c r="G50" s="26">
        <v>137</v>
      </c>
      <c r="H50" s="26">
        <v>0.98499999999999999</v>
      </c>
      <c r="I50" s="26">
        <v>2</v>
      </c>
      <c r="J50" s="26">
        <v>11</v>
      </c>
      <c r="K50" s="10">
        <f t="shared" ref="K50:K60" si="1">I50/(I50+J50)</f>
        <v>0.15384615384615385</v>
      </c>
    </row>
    <row r="51" spans="1:11" x14ac:dyDescent="0.25">
      <c r="A51" t="s">
        <v>604</v>
      </c>
      <c r="B51" t="s">
        <v>583</v>
      </c>
      <c r="C51" s="96" t="s">
        <v>584</v>
      </c>
      <c r="D51" s="26">
        <v>2</v>
      </c>
      <c r="E51" s="26">
        <v>0</v>
      </c>
      <c r="F51" s="26">
        <v>0</v>
      </c>
      <c r="G51" s="26">
        <v>2</v>
      </c>
      <c r="H51" s="26">
        <v>1</v>
      </c>
      <c r="I51" s="26">
        <v>0</v>
      </c>
      <c r="J51" s="26">
        <v>0</v>
      </c>
      <c r="K51" s="10"/>
    </row>
    <row r="52" spans="1:11" x14ac:dyDescent="0.25">
      <c r="A52" t="s">
        <v>516</v>
      </c>
      <c r="B52" t="s">
        <v>505</v>
      </c>
      <c r="C52" s="96" t="s">
        <v>585</v>
      </c>
      <c r="D52" s="26">
        <v>86</v>
      </c>
      <c r="E52" s="26">
        <v>27</v>
      </c>
      <c r="F52" s="26">
        <v>15</v>
      </c>
      <c r="G52" s="26">
        <v>128</v>
      </c>
      <c r="H52" s="26">
        <v>0.88300000000000001</v>
      </c>
      <c r="I52" s="26">
        <v>0</v>
      </c>
      <c r="J52" s="26">
        <v>0</v>
      </c>
      <c r="K52" s="10"/>
    </row>
    <row r="53" spans="1:11" x14ac:dyDescent="0.25">
      <c r="A53" t="s">
        <v>490</v>
      </c>
      <c r="B53" t="s">
        <v>483</v>
      </c>
      <c r="C53" s="96" t="s">
        <v>586</v>
      </c>
      <c r="D53" s="26">
        <v>6</v>
      </c>
      <c r="E53" s="26">
        <v>135</v>
      </c>
      <c r="F53" s="26">
        <v>3</v>
      </c>
      <c r="G53" s="26">
        <v>144</v>
      </c>
      <c r="H53" s="26">
        <v>0.97899999999999998</v>
      </c>
      <c r="I53" s="26">
        <v>1</v>
      </c>
      <c r="J53" s="26">
        <v>16</v>
      </c>
      <c r="K53" s="10">
        <f t="shared" si="1"/>
        <v>5.8823529411764705E-2</v>
      </c>
    </row>
    <row r="54" spans="1:11" x14ac:dyDescent="0.25">
      <c r="A54" t="s">
        <v>605</v>
      </c>
      <c r="B54" t="s">
        <v>507</v>
      </c>
      <c r="C54" s="96" t="s">
        <v>587</v>
      </c>
      <c r="D54" s="26">
        <v>23</v>
      </c>
      <c r="E54" s="26">
        <v>243</v>
      </c>
      <c r="F54" s="26">
        <v>9</v>
      </c>
      <c r="G54" s="26">
        <v>275</v>
      </c>
      <c r="H54" s="26">
        <v>0.96699999999999997</v>
      </c>
      <c r="I54" s="26">
        <v>1</v>
      </c>
      <c r="J54" s="26">
        <v>0</v>
      </c>
      <c r="K54" s="10">
        <f t="shared" si="1"/>
        <v>1</v>
      </c>
    </row>
    <row r="55" spans="1:11" x14ac:dyDescent="0.25">
      <c r="A55" t="s">
        <v>10</v>
      </c>
      <c r="B55" t="s">
        <v>546</v>
      </c>
      <c r="C55" s="96" t="s">
        <v>588</v>
      </c>
      <c r="D55" s="26">
        <v>3</v>
      </c>
      <c r="E55" s="26">
        <v>57</v>
      </c>
      <c r="F55" s="26">
        <v>2</v>
      </c>
      <c r="G55" s="26">
        <v>62</v>
      </c>
      <c r="H55" s="26">
        <v>0.96799999999999997</v>
      </c>
      <c r="I55" s="26">
        <v>0</v>
      </c>
      <c r="J55" s="26">
        <v>0</v>
      </c>
      <c r="K55" s="10"/>
    </row>
    <row r="56" spans="1:11" x14ac:dyDescent="0.25">
      <c r="A56" t="s">
        <v>589</v>
      </c>
      <c r="B56" t="s">
        <v>590</v>
      </c>
      <c r="C56" s="96" t="s">
        <v>591</v>
      </c>
      <c r="D56" s="26">
        <v>0</v>
      </c>
      <c r="E56" s="26">
        <v>2</v>
      </c>
      <c r="F56" s="26">
        <v>0</v>
      </c>
      <c r="G56" s="26">
        <v>2</v>
      </c>
      <c r="H56" s="26">
        <v>1</v>
      </c>
      <c r="I56" s="26">
        <v>0</v>
      </c>
      <c r="J56" s="26">
        <v>0</v>
      </c>
      <c r="K56" s="10"/>
    </row>
    <row r="57" spans="1:11" x14ac:dyDescent="0.25">
      <c r="A57" t="s">
        <v>366</v>
      </c>
      <c r="B57" t="s">
        <v>541</v>
      </c>
      <c r="C57" s="96" t="s">
        <v>592</v>
      </c>
      <c r="D57" s="26">
        <v>7</v>
      </c>
      <c r="E57" s="26">
        <v>1</v>
      </c>
      <c r="F57" s="26">
        <v>2</v>
      </c>
      <c r="G57" s="26">
        <v>10</v>
      </c>
      <c r="H57" s="26">
        <v>0.8</v>
      </c>
      <c r="I57" s="26">
        <v>0</v>
      </c>
      <c r="J57" s="26">
        <v>0</v>
      </c>
      <c r="K57" s="10"/>
    </row>
    <row r="58" spans="1:11" x14ac:dyDescent="0.25">
      <c r="A58" t="s">
        <v>593</v>
      </c>
      <c r="B58" t="s">
        <v>481</v>
      </c>
      <c r="C58" s="96" t="s">
        <v>594</v>
      </c>
      <c r="D58" s="26">
        <v>0</v>
      </c>
      <c r="E58" s="26">
        <v>2</v>
      </c>
      <c r="F58" s="26">
        <v>0</v>
      </c>
      <c r="G58" s="26">
        <v>2</v>
      </c>
      <c r="H58" s="26">
        <v>1</v>
      </c>
      <c r="I58" s="26">
        <v>0</v>
      </c>
      <c r="J58" s="26">
        <v>0</v>
      </c>
      <c r="K58" s="10"/>
    </row>
    <row r="59" spans="1:11" x14ac:dyDescent="0.25">
      <c r="A59" t="s">
        <v>595</v>
      </c>
      <c r="B59" t="s">
        <v>596</v>
      </c>
      <c r="C59" s="96" t="s">
        <v>597</v>
      </c>
      <c r="D59" s="26">
        <v>1</v>
      </c>
      <c r="E59" s="26">
        <v>1</v>
      </c>
      <c r="F59" s="26">
        <v>0</v>
      </c>
      <c r="G59" s="26">
        <v>2</v>
      </c>
      <c r="H59" s="26">
        <v>1</v>
      </c>
      <c r="I59" s="26">
        <v>0</v>
      </c>
      <c r="J59" s="26">
        <v>0</v>
      </c>
      <c r="K59" s="10"/>
    </row>
    <row r="60" spans="1:11" x14ac:dyDescent="0.25">
      <c r="C60" s="124" t="s">
        <v>425</v>
      </c>
      <c r="D60" s="78">
        <v>346</v>
      </c>
      <c r="E60" s="78">
        <v>829</v>
      </c>
      <c r="F60" s="78">
        <v>60</v>
      </c>
      <c r="G60" s="78">
        <v>1235</v>
      </c>
      <c r="H60" s="78">
        <v>0.95099999999999996</v>
      </c>
      <c r="I60" s="78">
        <v>4</v>
      </c>
      <c r="J60" s="78">
        <v>27</v>
      </c>
      <c r="K60" s="22">
        <f t="shared" si="1"/>
        <v>0.12903225806451613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FC4D-9CDF-4133-84E3-485DC532540F}">
  <dimension ref="A1:AM73"/>
  <sheetViews>
    <sheetView topLeftCell="B12" workbookViewId="0">
      <selection activeCell="D43" sqref="D43:K43"/>
    </sheetView>
  </sheetViews>
  <sheetFormatPr defaultRowHeight="15" x14ac:dyDescent="0.25"/>
  <cols>
    <col min="1" max="1" width="13.5703125" customWidth="1"/>
    <col min="3" max="3" width="24.7109375" bestFit="1" customWidth="1"/>
    <col min="26" max="26" width="23" bestFit="1" customWidth="1"/>
    <col min="27" max="30" width="4" bestFit="1" customWidth="1"/>
  </cols>
  <sheetData>
    <row r="1" spans="1:39" x14ac:dyDescent="0.25">
      <c r="A1" s="2">
        <v>2024</v>
      </c>
      <c r="B1" s="4" t="s">
        <v>219</v>
      </c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9" ht="18.75" x14ac:dyDescent="0.3">
      <c r="A2" s="5" t="s">
        <v>68</v>
      </c>
      <c r="C2" s="11"/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457</v>
      </c>
      <c r="N2" s="12" t="s">
        <v>57</v>
      </c>
      <c r="O2" s="12" t="s">
        <v>58</v>
      </c>
      <c r="P2" s="12" t="s">
        <v>59</v>
      </c>
      <c r="Q2" s="12" t="s">
        <v>60</v>
      </c>
      <c r="R2" s="12" t="s">
        <v>132</v>
      </c>
      <c r="S2" s="12" t="s">
        <v>61</v>
      </c>
      <c r="T2" s="12" t="s">
        <v>458</v>
      </c>
      <c r="U2" s="12" t="s">
        <v>459</v>
      </c>
      <c r="V2" s="12" t="s">
        <v>64</v>
      </c>
      <c r="W2" s="12" t="s">
        <v>62</v>
      </c>
      <c r="X2" s="12" t="s">
        <v>63</v>
      </c>
      <c r="Y2" s="12" t="s">
        <v>540</v>
      </c>
      <c r="Z2" s="70" t="s">
        <v>539</v>
      </c>
    </row>
    <row r="3" spans="1:39" x14ac:dyDescent="0.25">
      <c r="A3" s="11" t="s">
        <v>491</v>
      </c>
      <c r="B3" s="11" t="s">
        <v>492</v>
      </c>
      <c r="C3" s="11" t="str">
        <f>+A3&amp;", "&amp;B3</f>
        <v>Kurtz, Kael</v>
      </c>
      <c r="D3" s="26">
        <v>90</v>
      </c>
      <c r="E3" s="26">
        <v>24</v>
      </c>
      <c r="F3" s="26">
        <v>27</v>
      </c>
      <c r="G3" s="26">
        <v>20</v>
      </c>
      <c r="H3" s="26">
        <v>6</v>
      </c>
      <c r="I3" s="26">
        <v>0</v>
      </c>
      <c r="J3" s="26">
        <v>1</v>
      </c>
      <c r="K3" s="26">
        <v>19</v>
      </c>
      <c r="L3" s="26">
        <v>2</v>
      </c>
      <c r="M3" s="26">
        <v>0</v>
      </c>
      <c r="N3" s="26">
        <v>17</v>
      </c>
      <c r="O3" s="26">
        <v>13</v>
      </c>
      <c r="P3" s="1">
        <v>18</v>
      </c>
      <c r="Q3" s="1">
        <v>19</v>
      </c>
      <c r="R3" s="69">
        <f>P3/Q3</f>
        <v>0.94736842105263153</v>
      </c>
      <c r="S3" s="26">
        <v>5</v>
      </c>
      <c r="T3" s="26">
        <v>3</v>
      </c>
      <c r="U3" s="26">
        <v>36</v>
      </c>
      <c r="V3" s="102">
        <v>0.3</v>
      </c>
      <c r="W3" s="102">
        <v>0.438</v>
      </c>
      <c r="X3" s="102">
        <v>0.4</v>
      </c>
      <c r="Y3" s="102">
        <v>0.83799999999999997</v>
      </c>
      <c r="Z3" s="1"/>
      <c r="AM3" s="1"/>
    </row>
    <row r="4" spans="1:39" x14ac:dyDescent="0.25">
      <c r="A4" s="11" t="s">
        <v>387</v>
      </c>
      <c r="B4" s="11" t="s">
        <v>469</v>
      </c>
      <c r="C4" s="11" t="str">
        <f t="shared" ref="C4:C26" si="0">+A4&amp;", "&amp;B4</f>
        <v>Mitchell, Jake</v>
      </c>
      <c r="D4" s="26">
        <v>124</v>
      </c>
      <c r="E4" s="26">
        <v>29</v>
      </c>
      <c r="F4" s="26">
        <v>38</v>
      </c>
      <c r="G4" s="26">
        <v>26</v>
      </c>
      <c r="H4" s="26">
        <v>11</v>
      </c>
      <c r="I4" s="26">
        <v>0</v>
      </c>
      <c r="J4" s="26">
        <v>1</v>
      </c>
      <c r="K4" s="26">
        <v>20</v>
      </c>
      <c r="L4" s="26">
        <v>4</v>
      </c>
      <c r="M4" s="26">
        <v>0</v>
      </c>
      <c r="N4" s="26">
        <v>21</v>
      </c>
      <c r="O4" s="26">
        <v>15</v>
      </c>
      <c r="P4" s="1">
        <v>22</v>
      </c>
      <c r="Q4" s="1">
        <v>25</v>
      </c>
      <c r="R4" s="69">
        <f t="shared" ref="R4:R27" si="1">P4/Q4</f>
        <v>0.88</v>
      </c>
      <c r="S4" s="26">
        <v>7</v>
      </c>
      <c r="T4" s="26">
        <v>0</v>
      </c>
      <c r="U4" s="26">
        <v>52</v>
      </c>
      <c r="V4" s="102">
        <v>0.30599999999999999</v>
      </c>
      <c r="W4" s="102">
        <v>0.434</v>
      </c>
      <c r="X4" s="102">
        <v>0.41899999999999998</v>
      </c>
      <c r="Y4" s="102">
        <v>0.85399999999999998</v>
      </c>
      <c r="Z4" s="1"/>
      <c r="AM4" s="1"/>
    </row>
    <row r="5" spans="1:39" x14ac:dyDescent="0.25">
      <c r="A5" s="11" t="s">
        <v>397</v>
      </c>
      <c r="B5" s="11" t="s">
        <v>463</v>
      </c>
      <c r="C5" s="11" t="str">
        <f t="shared" si="0"/>
        <v>Obermueller, Drake</v>
      </c>
      <c r="D5" s="26">
        <v>123</v>
      </c>
      <c r="E5" s="26">
        <v>22</v>
      </c>
      <c r="F5" s="26">
        <v>38</v>
      </c>
      <c r="G5" s="26">
        <v>30</v>
      </c>
      <c r="H5" s="26">
        <v>6</v>
      </c>
      <c r="I5" s="26">
        <v>2</v>
      </c>
      <c r="J5" s="26">
        <v>0</v>
      </c>
      <c r="K5" s="26">
        <v>23</v>
      </c>
      <c r="L5" s="26">
        <v>8</v>
      </c>
      <c r="M5" s="26">
        <v>0</v>
      </c>
      <c r="N5" s="26">
        <v>19</v>
      </c>
      <c r="O5" s="26">
        <v>16</v>
      </c>
      <c r="P5" s="1">
        <v>22</v>
      </c>
      <c r="Q5" s="1">
        <v>27</v>
      </c>
      <c r="R5" s="69">
        <f t="shared" si="1"/>
        <v>0.81481481481481477</v>
      </c>
      <c r="S5" s="26">
        <v>1</v>
      </c>
      <c r="T5" s="26">
        <v>6</v>
      </c>
      <c r="U5" s="26">
        <v>48</v>
      </c>
      <c r="V5" s="102">
        <v>0.309</v>
      </c>
      <c r="W5" s="102">
        <v>0.40600000000000003</v>
      </c>
      <c r="X5" s="102">
        <v>0.39</v>
      </c>
      <c r="Y5" s="102">
        <v>0.79600000000000004</v>
      </c>
      <c r="Z5" s="1"/>
      <c r="AM5" s="1"/>
    </row>
    <row r="6" spans="1:39" x14ac:dyDescent="0.25">
      <c r="A6" s="11" t="s">
        <v>541</v>
      </c>
      <c r="B6" s="11" t="s">
        <v>549</v>
      </c>
      <c r="C6" s="11" t="str">
        <f t="shared" si="0"/>
        <v>Meredith, Nicholas</v>
      </c>
      <c r="D6" s="26">
        <v>1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1">
        <v>0</v>
      </c>
      <c r="Q6" s="1">
        <v>0</v>
      </c>
      <c r="R6" s="69" t="e">
        <f t="shared" si="1"/>
        <v>#DIV/0!</v>
      </c>
      <c r="S6" s="26">
        <v>0</v>
      </c>
      <c r="T6" s="26">
        <v>0</v>
      </c>
      <c r="U6" s="26">
        <v>0</v>
      </c>
      <c r="V6" s="102">
        <v>0</v>
      </c>
      <c r="W6" s="102">
        <v>0</v>
      </c>
      <c r="X6" s="102">
        <v>0</v>
      </c>
      <c r="Y6" s="102">
        <v>0</v>
      </c>
      <c r="Z6" s="1"/>
      <c r="AM6" s="1"/>
    </row>
    <row r="7" spans="1:39" x14ac:dyDescent="0.25">
      <c r="A7" s="11" t="s">
        <v>462</v>
      </c>
      <c r="B7" s="11" t="s">
        <v>512</v>
      </c>
      <c r="C7" s="11" t="str">
        <f t="shared" si="0"/>
        <v>Newton, Carsen</v>
      </c>
      <c r="D7" s="26">
        <v>71</v>
      </c>
      <c r="E7" s="26">
        <v>15</v>
      </c>
      <c r="F7" s="26">
        <v>13</v>
      </c>
      <c r="G7" s="26">
        <v>12</v>
      </c>
      <c r="H7" s="26">
        <v>1</v>
      </c>
      <c r="I7" s="26">
        <v>0</v>
      </c>
      <c r="J7" s="26">
        <v>0</v>
      </c>
      <c r="K7" s="26">
        <v>7</v>
      </c>
      <c r="L7" s="26">
        <v>2</v>
      </c>
      <c r="M7" s="26">
        <v>0</v>
      </c>
      <c r="N7" s="26">
        <v>12</v>
      </c>
      <c r="O7" s="26">
        <v>21</v>
      </c>
      <c r="P7" s="1">
        <v>12</v>
      </c>
      <c r="Q7" s="1">
        <v>14</v>
      </c>
      <c r="R7" s="69">
        <f t="shared" si="1"/>
        <v>0.8571428571428571</v>
      </c>
      <c r="S7" s="26">
        <v>1</v>
      </c>
      <c r="T7" s="26">
        <v>4</v>
      </c>
      <c r="U7" s="26">
        <v>14</v>
      </c>
      <c r="V7" s="102">
        <v>0.183</v>
      </c>
      <c r="W7" s="102">
        <v>0.31</v>
      </c>
      <c r="X7" s="102">
        <v>0.19700000000000001</v>
      </c>
      <c r="Y7" s="102">
        <v>0.50700000000000001</v>
      </c>
      <c r="Z7" s="1"/>
      <c r="AM7" s="1"/>
    </row>
    <row r="8" spans="1:39" x14ac:dyDescent="0.25">
      <c r="A8" s="11" t="s">
        <v>508</v>
      </c>
      <c r="B8" s="11" t="s">
        <v>519</v>
      </c>
      <c r="C8" s="11" t="str">
        <f t="shared" si="0"/>
        <v>Wetmore, Aidan</v>
      </c>
      <c r="D8" s="26">
        <v>56</v>
      </c>
      <c r="E8" s="26">
        <v>2</v>
      </c>
      <c r="F8" s="26">
        <v>10</v>
      </c>
      <c r="G8" s="26">
        <v>7</v>
      </c>
      <c r="H8" s="26">
        <v>3</v>
      </c>
      <c r="I8" s="26">
        <v>0</v>
      </c>
      <c r="J8" s="26">
        <v>0</v>
      </c>
      <c r="K8" s="26">
        <v>9</v>
      </c>
      <c r="L8" s="26">
        <v>2</v>
      </c>
      <c r="M8" s="26">
        <v>0</v>
      </c>
      <c r="N8" s="26">
        <v>10</v>
      </c>
      <c r="O8" s="26">
        <v>19</v>
      </c>
      <c r="P8" s="1">
        <v>2</v>
      </c>
      <c r="Q8" s="1">
        <v>2</v>
      </c>
      <c r="R8" s="69">
        <f t="shared" si="1"/>
        <v>1</v>
      </c>
      <c r="S8" s="26">
        <v>2</v>
      </c>
      <c r="T8" s="26">
        <v>2</v>
      </c>
      <c r="U8" s="26">
        <v>13</v>
      </c>
      <c r="V8" s="102">
        <v>0.17899999999999999</v>
      </c>
      <c r="W8" s="102">
        <v>0.32400000000000001</v>
      </c>
      <c r="X8" s="102">
        <v>0.23200000000000001</v>
      </c>
      <c r="Y8" s="102">
        <v>0.55600000000000005</v>
      </c>
      <c r="Z8" s="1"/>
      <c r="AM8" s="1"/>
    </row>
    <row r="9" spans="1:39" x14ac:dyDescent="0.25">
      <c r="A9" s="11" t="s">
        <v>504</v>
      </c>
      <c r="B9" s="11" t="s">
        <v>515</v>
      </c>
      <c r="C9" s="11" t="str">
        <f t="shared" si="0"/>
        <v>Salibi, Dominic</v>
      </c>
      <c r="D9" s="26">
        <v>87</v>
      </c>
      <c r="E9" s="26">
        <v>13</v>
      </c>
      <c r="F9" s="26">
        <v>21</v>
      </c>
      <c r="G9" s="26">
        <v>11</v>
      </c>
      <c r="H9" s="26">
        <v>7</v>
      </c>
      <c r="I9" s="26">
        <v>1</v>
      </c>
      <c r="J9" s="26">
        <v>2</v>
      </c>
      <c r="K9" s="26">
        <v>16</v>
      </c>
      <c r="L9" s="26">
        <v>2</v>
      </c>
      <c r="M9" s="26">
        <v>0</v>
      </c>
      <c r="N9" s="26">
        <v>7</v>
      </c>
      <c r="O9" s="26">
        <v>12</v>
      </c>
      <c r="P9" s="1">
        <v>7</v>
      </c>
      <c r="Q9" s="1">
        <v>9</v>
      </c>
      <c r="R9" s="69">
        <f t="shared" si="1"/>
        <v>0.77777777777777779</v>
      </c>
      <c r="S9" s="26">
        <v>1</v>
      </c>
      <c r="T9" s="26">
        <v>3</v>
      </c>
      <c r="U9" s="26">
        <v>36</v>
      </c>
      <c r="V9" s="102">
        <v>0.24099999999999999</v>
      </c>
      <c r="W9" s="102">
        <v>0.30499999999999999</v>
      </c>
      <c r="X9" s="102">
        <v>0.41399999999999998</v>
      </c>
      <c r="Y9" s="102">
        <v>0.71899999999999997</v>
      </c>
      <c r="Z9" s="1"/>
      <c r="AM9" s="1"/>
    </row>
    <row r="10" spans="1:39" x14ac:dyDescent="0.25">
      <c r="A10" s="11" t="s">
        <v>506</v>
      </c>
      <c r="B10" s="11" t="s">
        <v>517</v>
      </c>
      <c r="C10" s="11" t="str">
        <f t="shared" si="0"/>
        <v>Nugent, Raymond</v>
      </c>
      <c r="D10" s="26">
        <v>14</v>
      </c>
      <c r="E10" s="26">
        <v>1</v>
      </c>
      <c r="F10" s="26">
        <v>7</v>
      </c>
      <c r="G10" s="26">
        <v>6</v>
      </c>
      <c r="H10" s="26">
        <v>1</v>
      </c>
      <c r="I10" s="26">
        <v>0</v>
      </c>
      <c r="J10" s="26">
        <v>0</v>
      </c>
      <c r="K10" s="26">
        <v>4</v>
      </c>
      <c r="L10" s="26">
        <v>0</v>
      </c>
      <c r="M10" s="26">
        <v>0</v>
      </c>
      <c r="N10" s="26">
        <v>1</v>
      </c>
      <c r="O10" s="26">
        <v>3</v>
      </c>
      <c r="P10" s="1">
        <v>1</v>
      </c>
      <c r="Q10" s="1">
        <v>1</v>
      </c>
      <c r="R10" s="69">
        <f t="shared" si="1"/>
        <v>1</v>
      </c>
      <c r="S10" s="26">
        <v>0</v>
      </c>
      <c r="T10" s="26">
        <v>1</v>
      </c>
      <c r="U10" s="26">
        <v>8</v>
      </c>
      <c r="V10" s="102">
        <v>0.5</v>
      </c>
      <c r="W10" s="102">
        <v>0.53300000000000003</v>
      </c>
      <c r="X10" s="102">
        <v>0.57099999999999995</v>
      </c>
      <c r="Y10" s="102">
        <v>1.105</v>
      </c>
      <c r="Z10" s="1"/>
      <c r="AM10" s="1"/>
    </row>
    <row r="11" spans="1:39" x14ac:dyDescent="0.25">
      <c r="A11" s="11" t="s">
        <v>483</v>
      </c>
      <c r="B11" s="11" t="s">
        <v>490</v>
      </c>
      <c r="C11" s="11" t="str">
        <f t="shared" si="0"/>
        <v>Young, Talon</v>
      </c>
      <c r="D11" s="26">
        <v>56</v>
      </c>
      <c r="E11" s="26">
        <v>2</v>
      </c>
      <c r="F11" s="26">
        <v>20</v>
      </c>
      <c r="G11" s="26">
        <v>19</v>
      </c>
      <c r="H11" s="26">
        <v>1</v>
      </c>
      <c r="I11" s="26">
        <v>0</v>
      </c>
      <c r="J11" s="26">
        <v>0</v>
      </c>
      <c r="K11" s="26">
        <v>11</v>
      </c>
      <c r="L11" s="26">
        <v>2</v>
      </c>
      <c r="M11" s="26">
        <v>0</v>
      </c>
      <c r="N11" s="26">
        <v>8</v>
      </c>
      <c r="O11" s="26">
        <v>8</v>
      </c>
      <c r="P11" s="1">
        <v>2</v>
      </c>
      <c r="Q11" s="1">
        <v>2</v>
      </c>
      <c r="R11" s="69">
        <f t="shared" si="1"/>
        <v>1</v>
      </c>
      <c r="S11" s="26">
        <v>2</v>
      </c>
      <c r="T11" s="26">
        <v>1</v>
      </c>
      <c r="U11" s="26">
        <v>21</v>
      </c>
      <c r="V11" s="102">
        <v>0.35699999999999998</v>
      </c>
      <c r="W11" s="102">
        <v>0.45500000000000002</v>
      </c>
      <c r="X11" s="102">
        <v>0.375</v>
      </c>
      <c r="Y11" s="102">
        <v>0.83</v>
      </c>
      <c r="Z11" s="1"/>
      <c r="AM11" s="1"/>
    </row>
    <row r="12" spans="1:39" x14ac:dyDescent="0.25">
      <c r="A12" s="11" t="s">
        <v>484</v>
      </c>
      <c r="B12" s="11" t="s">
        <v>489</v>
      </c>
      <c r="C12" s="11" t="str">
        <f t="shared" si="0"/>
        <v>Larson, Drew</v>
      </c>
      <c r="D12" s="26">
        <v>16</v>
      </c>
      <c r="E12" s="26">
        <v>9</v>
      </c>
      <c r="F12" s="26">
        <v>1</v>
      </c>
      <c r="G12" s="26">
        <v>0</v>
      </c>
      <c r="H12" s="26">
        <v>1</v>
      </c>
      <c r="I12" s="26">
        <v>0</v>
      </c>
      <c r="J12" s="26">
        <v>0</v>
      </c>
      <c r="K12" s="26">
        <v>1</v>
      </c>
      <c r="L12" s="26">
        <v>1</v>
      </c>
      <c r="M12" s="26">
        <v>0</v>
      </c>
      <c r="N12" s="26">
        <v>4</v>
      </c>
      <c r="O12" s="26">
        <v>7</v>
      </c>
      <c r="P12" s="1">
        <v>10</v>
      </c>
      <c r="Q12" s="1">
        <v>10</v>
      </c>
      <c r="R12" s="69">
        <f t="shared" si="1"/>
        <v>1</v>
      </c>
      <c r="S12" s="26">
        <v>1</v>
      </c>
      <c r="T12" s="26">
        <v>0</v>
      </c>
      <c r="U12" s="26">
        <v>2</v>
      </c>
      <c r="V12" s="102">
        <v>6.2E-2</v>
      </c>
      <c r="W12" s="102">
        <v>0.28599999999999998</v>
      </c>
      <c r="X12" s="102">
        <v>0.125</v>
      </c>
      <c r="Y12" s="102">
        <v>0.41099999999999998</v>
      </c>
      <c r="Z12" s="1"/>
      <c r="AM12" s="1"/>
    </row>
    <row r="13" spans="1:39" x14ac:dyDescent="0.25">
      <c r="A13" s="11" t="s">
        <v>503</v>
      </c>
      <c r="B13" s="11" t="s">
        <v>514</v>
      </c>
      <c r="C13" s="11" t="str">
        <f t="shared" si="0"/>
        <v>Nace, Ethan</v>
      </c>
      <c r="D13" s="26">
        <v>95</v>
      </c>
      <c r="E13" s="26">
        <v>21</v>
      </c>
      <c r="F13" s="26">
        <v>22</v>
      </c>
      <c r="G13" s="26">
        <v>14</v>
      </c>
      <c r="H13" s="26">
        <v>7</v>
      </c>
      <c r="I13" s="26">
        <v>1</v>
      </c>
      <c r="J13" s="26">
        <v>0</v>
      </c>
      <c r="K13" s="26">
        <v>6</v>
      </c>
      <c r="L13" s="26">
        <v>8</v>
      </c>
      <c r="M13" s="26">
        <v>0</v>
      </c>
      <c r="N13" s="26">
        <v>11</v>
      </c>
      <c r="O13" s="26">
        <v>15</v>
      </c>
      <c r="P13" s="1">
        <v>9</v>
      </c>
      <c r="Q13" s="1">
        <v>11</v>
      </c>
      <c r="R13" s="69">
        <f t="shared" si="1"/>
        <v>0.81818181818181823</v>
      </c>
      <c r="S13" s="26">
        <v>3</v>
      </c>
      <c r="T13" s="26">
        <v>3</v>
      </c>
      <c r="U13" s="26">
        <v>31</v>
      </c>
      <c r="V13" s="102">
        <v>0.23200000000000001</v>
      </c>
      <c r="W13" s="102">
        <v>0.33</v>
      </c>
      <c r="X13" s="102">
        <v>0.32600000000000001</v>
      </c>
      <c r="Y13" s="102">
        <v>0.65700000000000003</v>
      </c>
      <c r="Z13" s="1"/>
      <c r="AM13" s="1"/>
    </row>
    <row r="14" spans="1:39" x14ac:dyDescent="0.25">
      <c r="A14" s="11" t="s">
        <v>542</v>
      </c>
      <c r="B14" s="11" t="s">
        <v>489</v>
      </c>
      <c r="C14" s="11" t="str">
        <f t="shared" si="0"/>
        <v>Nye, Drew</v>
      </c>
      <c r="D14" s="26">
        <v>6</v>
      </c>
      <c r="E14" s="26">
        <v>0</v>
      </c>
      <c r="F14" s="26">
        <v>1</v>
      </c>
      <c r="G14" s="26">
        <v>1</v>
      </c>
      <c r="H14" s="26">
        <v>0</v>
      </c>
      <c r="I14" s="26">
        <v>0</v>
      </c>
      <c r="J14" s="26">
        <v>0</v>
      </c>
      <c r="K14" s="26">
        <v>1</v>
      </c>
      <c r="L14" s="26">
        <v>0</v>
      </c>
      <c r="M14" s="26">
        <v>0</v>
      </c>
      <c r="N14" s="26">
        <v>1</v>
      </c>
      <c r="O14" s="26">
        <v>2</v>
      </c>
      <c r="P14" s="1">
        <v>0</v>
      </c>
      <c r="Q14" s="1">
        <v>0</v>
      </c>
      <c r="R14" s="69" t="e">
        <f t="shared" si="1"/>
        <v>#DIV/0!</v>
      </c>
      <c r="S14" s="26">
        <v>0</v>
      </c>
      <c r="T14" s="26">
        <v>0</v>
      </c>
      <c r="U14" s="26">
        <v>1</v>
      </c>
      <c r="V14" s="102">
        <v>0.16700000000000001</v>
      </c>
      <c r="W14" s="102">
        <v>0.28599999999999998</v>
      </c>
      <c r="X14" s="102">
        <v>0.16700000000000001</v>
      </c>
      <c r="Y14" s="102">
        <v>0.45200000000000001</v>
      </c>
      <c r="Z14" s="1"/>
      <c r="AM14" s="1"/>
    </row>
    <row r="15" spans="1:39" x14ac:dyDescent="0.25">
      <c r="A15" s="11" t="s">
        <v>543</v>
      </c>
      <c r="B15" s="11" t="s">
        <v>550</v>
      </c>
      <c r="C15" s="11" t="str">
        <f t="shared" si="0"/>
        <v>Kistler, Blake</v>
      </c>
      <c r="D15" s="26">
        <v>1</v>
      </c>
      <c r="E15" s="26">
        <v>9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1</v>
      </c>
      <c r="P15" s="1">
        <v>5</v>
      </c>
      <c r="Q15" s="1">
        <v>5</v>
      </c>
      <c r="R15" s="69">
        <f t="shared" si="1"/>
        <v>1</v>
      </c>
      <c r="S15" s="26">
        <v>0</v>
      </c>
      <c r="T15" s="26">
        <v>0</v>
      </c>
      <c r="U15" s="26">
        <v>0</v>
      </c>
      <c r="V15" s="102">
        <v>0</v>
      </c>
      <c r="W15" s="102">
        <v>0</v>
      </c>
      <c r="X15" s="102">
        <v>0</v>
      </c>
      <c r="Y15" s="102">
        <v>0</v>
      </c>
      <c r="Z15" s="1"/>
      <c r="AM15" s="1"/>
    </row>
    <row r="16" spans="1:39" x14ac:dyDescent="0.25">
      <c r="A16" s="11" t="s">
        <v>505</v>
      </c>
      <c r="B16" s="11" t="s">
        <v>516</v>
      </c>
      <c r="C16" s="11" t="str">
        <f t="shared" si="0"/>
        <v>Hicks, Owen</v>
      </c>
      <c r="D16" s="26">
        <v>108</v>
      </c>
      <c r="E16" s="26">
        <v>13</v>
      </c>
      <c r="F16" s="26">
        <v>21</v>
      </c>
      <c r="G16" s="26">
        <v>17</v>
      </c>
      <c r="H16" s="26">
        <v>2</v>
      </c>
      <c r="I16" s="26">
        <v>2</v>
      </c>
      <c r="J16" s="26">
        <v>0</v>
      </c>
      <c r="K16" s="26">
        <v>16</v>
      </c>
      <c r="L16" s="26">
        <v>4</v>
      </c>
      <c r="M16" s="26">
        <v>0</v>
      </c>
      <c r="N16" s="26">
        <v>9</v>
      </c>
      <c r="O16" s="26">
        <v>30</v>
      </c>
      <c r="P16" s="1">
        <v>12</v>
      </c>
      <c r="Q16" s="1">
        <v>14</v>
      </c>
      <c r="R16" s="69">
        <f t="shared" si="1"/>
        <v>0.8571428571428571</v>
      </c>
      <c r="S16" s="26">
        <v>2</v>
      </c>
      <c r="T16" s="26">
        <v>6</v>
      </c>
      <c r="U16" s="26">
        <v>27</v>
      </c>
      <c r="V16" s="102">
        <v>0.19400000000000001</v>
      </c>
      <c r="W16" s="102">
        <v>0.26900000000000002</v>
      </c>
      <c r="X16" s="102">
        <v>0.25</v>
      </c>
      <c r="Y16" s="102">
        <v>0.51900000000000002</v>
      </c>
      <c r="Z16" s="1"/>
      <c r="AM16" s="1"/>
    </row>
    <row r="17" spans="1:39" x14ac:dyDescent="0.25">
      <c r="A17" s="11" t="s">
        <v>544</v>
      </c>
      <c r="B17" s="11" t="s">
        <v>551</v>
      </c>
      <c r="C17" s="11" t="str">
        <f t="shared" si="0"/>
        <v>Heick, Blaine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1">
        <v>2</v>
      </c>
      <c r="Q17" s="1">
        <v>2</v>
      </c>
      <c r="R17" s="69">
        <f t="shared" si="1"/>
        <v>1</v>
      </c>
      <c r="S17" s="26">
        <v>0</v>
      </c>
      <c r="T17" s="26">
        <v>0</v>
      </c>
      <c r="U17" s="26">
        <v>0</v>
      </c>
      <c r="V17" s="102">
        <v>0</v>
      </c>
      <c r="W17" s="102">
        <v>0</v>
      </c>
      <c r="X17" s="102">
        <v>0</v>
      </c>
      <c r="Y17" s="102">
        <v>0</v>
      </c>
      <c r="Z17" s="1"/>
      <c r="AM17" s="1"/>
    </row>
    <row r="18" spans="1:39" x14ac:dyDescent="0.25">
      <c r="A18" s="11" t="s">
        <v>486</v>
      </c>
      <c r="B18" s="11" t="s">
        <v>14</v>
      </c>
      <c r="C18" s="11" t="str">
        <f t="shared" si="0"/>
        <v>Waldschmidt, Max</v>
      </c>
      <c r="D18" s="26">
        <v>63</v>
      </c>
      <c r="E18" s="26">
        <v>10</v>
      </c>
      <c r="F18" s="26">
        <v>16</v>
      </c>
      <c r="G18" s="26">
        <v>12</v>
      </c>
      <c r="H18" s="26">
        <v>3</v>
      </c>
      <c r="I18" s="26">
        <v>0</v>
      </c>
      <c r="J18" s="26">
        <v>1</v>
      </c>
      <c r="K18" s="26">
        <v>20</v>
      </c>
      <c r="L18" s="26">
        <v>3</v>
      </c>
      <c r="M18" s="26">
        <v>0</v>
      </c>
      <c r="N18" s="26">
        <v>15</v>
      </c>
      <c r="O18" s="26">
        <v>14</v>
      </c>
      <c r="P18" s="1">
        <v>1</v>
      </c>
      <c r="Q18" s="1">
        <v>2</v>
      </c>
      <c r="R18" s="69">
        <f t="shared" si="1"/>
        <v>0.5</v>
      </c>
      <c r="S18" s="26">
        <v>2</v>
      </c>
      <c r="T18" s="26">
        <v>2</v>
      </c>
      <c r="U18" s="26">
        <v>22</v>
      </c>
      <c r="V18" s="102">
        <v>0.254</v>
      </c>
      <c r="W18" s="102">
        <v>0.41199999999999998</v>
      </c>
      <c r="X18" s="102">
        <v>0.34899999999999998</v>
      </c>
      <c r="Y18" s="102">
        <v>0.76200000000000001</v>
      </c>
      <c r="Z18" s="1"/>
      <c r="AM18" s="1"/>
    </row>
    <row r="19" spans="1:39" x14ac:dyDescent="0.25">
      <c r="A19" s="11" t="s">
        <v>545</v>
      </c>
      <c r="B19" s="11" t="s">
        <v>552</v>
      </c>
      <c r="C19" s="11" t="str">
        <f t="shared" si="0"/>
        <v>Weidner, Xander</v>
      </c>
      <c r="D19" s="26">
        <v>5</v>
      </c>
      <c r="E19" s="26">
        <v>0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1</v>
      </c>
      <c r="P19" s="1">
        <v>0</v>
      </c>
      <c r="Q19" s="1">
        <v>0</v>
      </c>
      <c r="R19" s="69" t="e">
        <f t="shared" si="1"/>
        <v>#DIV/0!</v>
      </c>
      <c r="S19" s="26">
        <v>0</v>
      </c>
      <c r="T19" s="26">
        <v>0</v>
      </c>
      <c r="U19" s="26">
        <v>1</v>
      </c>
      <c r="V19" s="102">
        <v>0.2</v>
      </c>
      <c r="W19" s="102">
        <v>0.2</v>
      </c>
      <c r="X19" s="102">
        <v>0.2</v>
      </c>
      <c r="Y19" s="102">
        <v>0.4</v>
      </c>
      <c r="Z19" s="1"/>
      <c r="AM19" s="1"/>
    </row>
    <row r="20" spans="1:39" x14ac:dyDescent="0.25">
      <c r="A20" s="11" t="s">
        <v>507</v>
      </c>
      <c r="B20" s="11" t="s">
        <v>518</v>
      </c>
      <c r="C20" s="11" t="str">
        <f t="shared" si="0"/>
        <v>Schroeder, Jaxton</v>
      </c>
      <c r="D20" s="26">
        <v>103</v>
      </c>
      <c r="E20" s="26">
        <v>29</v>
      </c>
      <c r="F20" s="26">
        <v>39</v>
      </c>
      <c r="G20" s="26">
        <v>23</v>
      </c>
      <c r="H20" s="26">
        <v>11</v>
      </c>
      <c r="I20" s="26">
        <v>3</v>
      </c>
      <c r="J20" s="26">
        <v>2</v>
      </c>
      <c r="K20" s="26">
        <v>22</v>
      </c>
      <c r="L20" s="26">
        <v>1</v>
      </c>
      <c r="M20" s="26">
        <v>0</v>
      </c>
      <c r="N20" s="26">
        <v>26</v>
      </c>
      <c r="O20" s="26">
        <v>21</v>
      </c>
      <c r="P20" s="1">
        <v>35</v>
      </c>
      <c r="Q20" s="1">
        <v>37</v>
      </c>
      <c r="R20" s="69">
        <f t="shared" si="1"/>
        <v>0.94594594594594594</v>
      </c>
      <c r="S20" s="26">
        <v>1</v>
      </c>
      <c r="T20" s="26">
        <v>0</v>
      </c>
      <c r="U20" s="26">
        <v>62</v>
      </c>
      <c r="V20" s="102">
        <v>0.379</v>
      </c>
      <c r="W20" s="102">
        <v>0.50800000000000001</v>
      </c>
      <c r="X20" s="102">
        <v>0.60199999999999998</v>
      </c>
      <c r="Y20" s="102">
        <v>1.1100000000000001</v>
      </c>
      <c r="Z20" s="1"/>
      <c r="AM20" s="1"/>
    </row>
    <row r="21" spans="1:39" x14ac:dyDescent="0.25">
      <c r="A21" s="11" t="s">
        <v>546</v>
      </c>
      <c r="B21" s="11" t="s">
        <v>10</v>
      </c>
      <c r="C21" s="11" t="str">
        <f t="shared" si="0"/>
        <v>Sutherland, Parker</v>
      </c>
      <c r="D21" s="26">
        <v>5</v>
      </c>
      <c r="E21" s="26">
        <v>6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3</v>
      </c>
      <c r="P21" s="1">
        <v>8</v>
      </c>
      <c r="Q21" s="1">
        <v>10</v>
      </c>
      <c r="R21" s="69">
        <f t="shared" si="1"/>
        <v>0.8</v>
      </c>
      <c r="S21" s="26">
        <v>0</v>
      </c>
      <c r="T21" s="26">
        <v>1</v>
      </c>
      <c r="U21" s="26">
        <v>0</v>
      </c>
      <c r="V21" s="102">
        <v>0</v>
      </c>
      <c r="W21" s="102">
        <v>0</v>
      </c>
      <c r="X21" s="102">
        <v>0</v>
      </c>
      <c r="Y21" s="102">
        <v>0</v>
      </c>
      <c r="Z21" s="1"/>
      <c r="AM21" s="1"/>
    </row>
    <row r="22" spans="1:39" x14ac:dyDescent="0.25">
      <c r="A22" s="11" t="s">
        <v>547</v>
      </c>
      <c r="B22" s="11" t="s">
        <v>553</v>
      </c>
      <c r="C22" s="11" t="str">
        <f t="shared" si="0"/>
        <v>Bell, Paxton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1">
        <v>3</v>
      </c>
      <c r="Q22" s="1">
        <v>3</v>
      </c>
      <c r="R22" s="69">
        <f t="shared" si="1"/>
        <v>1</v>
      </c>
      <c r="S22" s="26">
        <v>0</v>
      </c>
      <c r="T22" s="26">
        <v>0</v>
      </c>
      <c r="U22" s="26">
        <v>0</v>
      </c>
      <c r="V22" s="102">
        <v>0</v>
      </c>
      <c r="W22" s="102">
        <v>0</v>
      </c>
      <c r="X22" s="102">
        <v>0</v>
      </c>
      <c r="Y22" s="102">
        <v>0</v>
      </c>
      <c r="Z22" s="1"/>
      <c r="AM22" s="1"/>
    </row>
    <row r="23" spans="1:39" x14ac:dyDescent="0.25">
      <c r="A23" s="11" t="s">
        <v>541</v>
      </c>
      <c r="B23" s="11" t="s">
        <v>366</v>
      </c>
      <c r="C23" s="11" t="str">
        <f t="shared" si="0"/>
        <v>Meredith, Zachary</v>
      </c>
      <c r="D23" s="26">
        <v>2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1</v>
      </c>
      <c r="O23" s="26">
        <v>0</v>
      </c>
      <c r="P23" s="1">
        <v>1</v>
      </c>
      <c r="Q23" s="1">
        <v>1</v>
      </c>
      <c r="R23" s="69">
        <f t="shared" si="1"/>
        <v>1</v>
      </c>
      <c r="S23" s="26">
        <v>1</v>
      </c>
      <c r="T23" s="26">
        <v>0</v>
      </c>
      <c r="U23" s="26">
        <v>0</v>
      </c>
      <c r="V23" s="102">
        <v>0</v>
      </c>
      <c r="W23" s="102">
        <v>0.5</v>
      </c>
      <c r="X23" s="102">
        <v>0</v>
      </c>
      <c r="Y23" s="102">
        <v>0.5</v>
      </c>
      <c r="Z23" s="1"/>
      <c r="AM23" s="1"/>
    </row>
    <row r="24" spans="1:39" x14ac:dyDescent="0.25">
      <c r="A24" s="11" t="s">
        <v>491</v>
      </c>
      <c r="B24" s="11" t="s">
        <v>554</v>
      </c>
      <c r="C24" s="11" t="str">
        <f t="shared" si="0"/>
        <v>Kurtz, Kendall</v>
      </c>
      <c r="D24" s="26">
        <v>1</v>
      </c>
      <c r="E24" s="26">
        <v>1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1</v>
      </c>
      <c r="L24" s="26">
        <v>1</v>
      </c>
      <c r="M24" s="26">
        <v>0</v>
      </c>
      <c r="N24" s="26">
        <v>1</v>
      </c>
      <c r="O24" s="26">
        <v>0</v>
      </c>
      <c r="P24" s="1">
        <v>0</v>
      </c>
      <c r="Q24" s="1">
        <v>0</v>
      </c>
      <c r="R24" s="69" t="e">
        <f t="shared" si="1"/>
        <v>#DIV/0!</v>
      </c>
      <c r="S24" s="26">
        <v>0</v>
      </c>
      <c r="T24" s="26">
        <v>0</v>
      </c>
      <c r="U24" s="26">
        <v>1</v>
      </c>
      <c r="V24" s="102">
        <v>1</v>
      </c>
      <c r="W24" s="102">
        <v>1</v>
      </c>
      <c r="X24" s="102">
        <v>1</v>
      </c>
      <c r="Y24" s="102">
        <v>2</v>
      </c>
      <c r="Z24" s="1"/>
      <c r="AM24" s="1"/>
    </row>
    <row r="25" spans="1:39" x14ac:dyDescent="0.25">
      <c r="A25" s="11" t="s">
        <v>548</v>
      </c>
      <c r="B25" s="11" t="s">
        <v>555</v>
      </c>
      <c r="C25" s="11" t="str">
        <f t="shared" si="0"/>
        <v>Panzer, Andrew</v>
      </c>
      <c r="D25" s="26">
        <v>1</v>
      </c>
      <c r="E25" s="26">
        <v>7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1">
        <v>8</v>
      </c>
      <c r="Q25" s="1">
        <v>8</v>
      </c>
      <c r="R25" s="69">
        <f t="shared" si="1"/>
        <v>1</v>
      </c>
      <c r="S25" s="26">
        <v>0</v>
      </c>
      <c r="T25" s="26">
        <v>0</v>
      </c>
      <c r="U25" s="26">
        <v>0</v>
      </c>
      <c r="V25" s="102">
        <v>0</v>
      </c>
      <c r="W25" s="102">
        <v>0</v>
      </c>
      <c r="X25" s="102">
        <v>0</v>
      </c>
      <c r="Y25" s="102">
        <v>0</v>
      </c>
      <c r="Z25" s="1"/>
      <c r="AM25" s="1"/>
    </row>
    <row r="26" spans="1:39" s="4" customFormat="1" x14ac:dyDescent="0.25">
      <c r="A26" s="11" t="s">
        <v>511</v>
      </c>
      <c r="B26" s="11" t="s">
        <v>523</v>
      </c>
      <c r="C26" s="11" t="str">
        <f t="shared" si="0"/>
        <v>Boevers, Johannes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1</v>
      </c>
      <c r="P26" s="1">
        <v>0</v>
      </c>
      <c r="Q26" s="1">
        <v>0</v>
      </c>
      <c r="R26" s="69" t="e">
        <f t="shared" si="1"/>
        <v>#DIV/0!</v>
      </c>
      <c r="S26" s="26">
        <v>0</v>
      </c>
      <c r="T26" s="26">
        <v>0</v>
      </c>
      <c r="U26" s="26">
        <v>0</v>
      </c>
      <c r="V26" s="102">
        <v>0</v>
      </c>
      <c r="W26" s="102">
        <v>0</v>
      </c>
      <c r="X26" s="102">
        <v>0</v>
      </c>
      <c r="Y26" s="102">
        <v>0</v>
      </c>
      <c r="AM26" s="12"/>
    </row>
    <row r="27" spans="1:39" s="4" customFormat="1" x14ac:dyDescent="0.25">
      <c r="A27" s="12"/>
      <c r="B27" s="12"/>
      <c r="C27" s="12"/>
      <c r="D27" s="78">
        <v>1029</v>
      </c>
      <c r="E27" s="78">
        <v>214</v>
      </c>
      <c r="F27" s="78">
        <v>276</v>
      </c>
      <c r="G27" s="78">
        <v>200</v>
      </c>
      <c r="H27" s="78">
        <v>60</v>
      </c>
      <c r="I27" s="78">
        <v>9</v>
      </c>
      <c r="J27" s="78">
        <v>7</v>
      </c>
      <c r="K27" s="78">
        <v>177</v>
      </c>
      <c r="L27" s="78">
        <v>41</v>
      </c>
      <c r="M27" s="78">
        <v>0</v>
      </c>
      <c r="N27" s="78">
        <v>163</v>
      </c>
      <c r="O27" s="78">
        <v>202</v>
      </c>
      <c r="P27" s="12">
        <f>SUM(P3:P26)</f>
        <v>180</v>
      </c>
      <c r="Q27" s="12">
        <f>SUM(Q3:Q26)</f>
        <v>202</v>
      </c>
      <c r="R27" s="9">
        <f t="shared" si="1"/>
        <v>0.8910891089108911</v>
      </c>
      <c r="S27" s="78">
        <v>29</v>
      </c>
      <c r="T27" s="78">
        <v>32</v>
      </c>
      <c r="U27" s="78">
        <v>375</v>
      </c>
      <c r="V27" s="103">
        <v>0.26800000000000002</v>
      </c>
      <c r="W27" s="103">
        <v>0.38300000000000001</v>
      </c>
      <c r="X27" s="103">
        <v>0.36399999999999999</v>
      </c>
      <c r="Y27" s="103">
        <v>0.748</v>
      </c>
      <c r="Z27" s="20">
        <f>E27/(F41+G41)</f>
        <v>5.0952380952380949</v>
      </c>
    </row>
    <row r="28" spans="1:39" x14ac:dyDescent="0.25">
      <c r="A28" s="1"/>
      <c r="B28" s="1"/>
      <c r="C28" s="1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1"/>
      <c r="Q28" s="1"/>
      <c r="R28" s="1"/>
      <c r="S28" s="26"/>
      <c r="T28" s="26"/>
      <c r="U28" s="26"/>
      <c r="V28" s="102"/>
      <c r="W28" s="102"/>
      <c r="X28" s="102"/>
      <c r="Y28" s="102"/>
      <c r="Z28" s="1"/>
    </row>
    <row r="29" spans="1:39" ht="18.75" x14ac:dyDescent="0.3">
      <c r="A29" s="5" t="s">
        <v>67</v>
      </c>
      <c r="C29" s="11"/>
      <c r="D29" s="12" t="s">
        <v>69</v>
      </c>
      <c r="E29" s="12" t="s">
        <v>70</v>
      </c>
      <c r="F29" s="12" t="s">
        <v>71</v>
      </c>
      <c r="G29" s="12" t="s">
        <v>72</v>
      </c>
      <c r="H29" s="12" t="s">
        <v>73</v>
      </c>
      <c r="I29" s="12" t="s">
        <v>74</v>
      </c>
      <c r="J29" s="12" t="s">
        <v>75</v>
      </c>
      <c r="K29" s="12" t="s">
        <v>76</v>
      </c>
      <c r="L29" s="12" t="s">
        <v>82</v>
      </c>
      <c r="M29" s="12" t="s">
        <v>77</v>
      </c>
      <c r="N29" s="12" t="s">
        <v>57</v>
      </c>
      <c r="O29" s="12" t="s">
        <v>78</v>
      </c>
      <c r="P29" s="12" t="s">
        <v>193</v>
      </c>
      <c r="Q29" s="12" t="s">
        <v>80</v>
      </c>
      <c r="R29" s="12" t="s">
        <v>81</v>
      </c>
      <c r="S29" s="12" t="s">
        <v>461</v>
      </c>
      <c r="T29" s="12" t="s">
        <v>460</v>
      </c>
      <c r="U29" s="12" t="s">
        <v>56</v>
      </c>
      <c r="V29" s="3"/>
      <c r="W29" s="1"/>
      <c r="Z29" s="70" t="s">
        <v>539</v>
      </c>
    </row>
    <row r="30" spans="1:39" x14ac:dyDescent="0.25">
      <c r="A30" s="11" t="s">
        <v>387</v>
      </c>
      <c r="B30" s="11" t="s">
        <v>469</v>
      </c>
      <c r="C30" t="str">
        <f t="shared" ref="C30:C40" si="2">+A30&amp;", "&amp;B30</f>
        <v>Mitchell, Jake</v>
      </c>
      <c r="D30" s="1">
        <v>5</v>
      </c>
      <c r="E30" s="1">
        <v>10</v>
      </c>
      <c r="F30" s="1">
        <v>4</v>
      </c>
      <c r="G30" s="1">
        <v>0</v>
      </c>
      <c r="H30" s="104">
        <v>32.666666666666664</v>
      </c>
      <c r="I30" s="1">
        <v>1</v>
      </c>
      <c r="J30" s="1">
        <v>18</v>
      </c>
      <c r="K30" s="1">
        <v>5</v>
      </c>
      <c r="L30" s="1">
        <v>4</v>
      </c>
      <c r="M30" s="1">
        <v>0.86</v>
      </c>
      <c r="N30" s="1">
        <v>11</v>
      </c>
      <c r="O30" s="1">
        <v>8</v>
      </c>
      <c r="P30" s="1">
        <v>28</v>
      </c>
      <c r="Q30" s="1">
        <v>109</v>
      </c>
      <c r="R30" s="3">
        <v>0.16500000000000001</v>
      </c>
      <c r="S30" s="8">
        <v>0.89</v>
      </c>
      <c r="T30" s="1">
        <v>502</v>
      </c>
      <c r="U30" s="1">
        <v>0</v>
      </c>
      <c r="V30" s="3">
        <f>+J30+N30</f>
        <v>29</v>
      </c>
      <c r="W30" s="99">
        <f>+H30</f>
        <v>32.666666666666664</v>
      </c>
      <c r="X30" s="99">
        <f>+V30/W30</f>
        <v>0.88775510204081642</v>
      </c>
      <c r="Y30" s="99"/>
      <c r="Z30" s="1"/>
    </row>
    <row r="31" spans="1:39" x14ac:dyDescent="0.25">
      <c r="A31" s="11" t="s">
        <v>397</v>
      </c>
      <c r="B31" s="11" t="s">
        <v>463</v>
      </c>
      <c r="C31" t="str">
        <f t="shared" si="2"/>
        <v>Obermueller, Drake</v>
      </c>
      <c r="D31" s="1">
        <v>1</v>
      </c>
      <c r="E31" s="1">
        <v>7</v>
      </c>
      <c r="F31" s="1">
        <v>0</v>
      </c>
      <c r="G31" s="1">
        <v>0</v>
      </c>
      <c r="H31" s="104">
        <v>16</v>
      </c>
      <c r="I31" s="1">
        <v>0</v>
      </c>
      <c r="J31" s="1">
        <v>8</v>
      </c>
      <c r="K31" s="1">
        <v>11</v>
      </c>
      <c r="L31" s="1">
        <v>10</v>
      </c>
      <c r="M31" s="1">
        <v>4.38</v>
      </c>
      <c r="N31" s="1">
        <v>12</v>
      </c>
      <c r="O31" s="1">
        <v>5</v>
      </c>
      <c r="P31" s="1">
        <v>19</v>
      </c>
      <c r="Q31" s="1">
        <v>57</v>
      </c>
      <c r="R31" s="1">
        <v>0.14000000000000001</v>
      </c>
      <c r="S31" s="8">
        <v>1.25</v>
      </c>
      <c r="T31" s="1">
        <v>296</v>
      </c>
      <c r="U31" s="1">
        <v>1</v>
      </c>
      <c r="V31" s="3">
        <f t="shared" ref="V31:V41" si="3">+J31+N31</f>
        <v>20</v>
      </c>
      <c r="W31" s="99">
        <f t="shared" ref="W31:W41" si="4">+H31</f>
        <v>16</v>
      </c>
      <c r="X31" s="99">
        <f t="shared" ref="X31:X41" si="5">+V31/W31</f>
        <v>1.25</v>
      </c>
      <c r="Y31" s="99"/>
      <c r="Z31" s="1"/>
    </row>
    <row r="32" spans="1:39" x14ac:dyDescent="0.25">
      <c r="A32" s="11" t="s">
        <v>541</v>
      </c>
      <c r="B32" s="11" t="s">
        <v>549</v>
      </c>
      <c r="C32" t="str">
        <f t="shared" si="2"/>
        <v>Meredith, Nicholas</v>
      </c>
      <c r="D32" s="1">
        <v>1</v>
      </c>
      <c r="E32" s="1">
        <v>14</v>
      </c>
      <c r="F32" s="1">
        <v>1</v>
      </c>
      <c r="G32" s="1">
        <v>0</v>
      </c>
      <c r="H32" s="104">
        <v>16</v>
      </c>
      <c r="I32" s="1">
        <v>0</v>
      </c>
      <c r="J32" s="1">
        <v>11</v>
      </c>
      <c r="K32" s="1">
        <v>5</v>
      </c>
      <c r="L32" s="1">
        <v>3</v>
      </c>
      <c r="M32" s="1">
        <v>1.31</v>
      </c>
      <c r="N32" s="1">
        <v>6</v>
      </c>
      <c r="O32" s="1">
        <v>5</v>
      </c>
      <c r="P32" s="1">
        <v>16</v>
      </c>
      <c r="Q32" s="1">
        <v>57</v>
      </c>
      <c r="R32" s="3">
        <v>0.193</v>
      </c>
      <c r="S32" s="8">
        <v>1.06</v>
      </c>
      <c r="T32" s="1">
        <v>229</v>
      </c>
      <c r="U32" s="1">
        <v>1</v>
      </c>
      <c r="V32" s="3">
        <f t="shared" si="3"/>
        <v>17</v>
      </c>
      <c r="W32" s="99">
        <f t="shared" si="4"/>
        <v>16</v>
      </c>
      <c r="X32" s="99">
        <f t="shared" si="5"/>
        <v>1.0625</v>
      </c>
      <c r="Y32" s="99"/>
      <c r="Z32" s="1"/>
    </row>
    <row r="33" spans="1:26" x14ac:dyDescent="0.25">
      <c r="A33" s="11" t="s">
        <v>506</v>
      </c>
      <c r="B33" s="11" t="s">
        <v>517</v>
      </c>
      <c r="C33" t="str">
        <f t="shared" si="2"/>
        <v>Nugent, Raymond</v>
      </c>
      <c r="D33" s="1">
        <v>6</v>
      </c>
      <c r="E33" s="1">
        <v>7</v>
      </c>
      <c r="F33" s="1">
        <v>3</v>
      </c>
      <c r="G33" s="1">
        <v>0</v>
      </c>
      <c r="H33" s="104">
        <v>21.333333333333332</v>
      </c>
      <c r="I33" s="1">
        <v>0</v>
      </c>
      <c r="J33" s="1">
        <v>17</v>
      </c>
      <c r="K33" s="1">
        <v>7</v>
      </c>
      <c r="L33" s="1">
        <v>5</v>
      </c>
      <c r="M33" s="1">
        <v>1.64</v>
      </c>
      <c r="N33" s="1">
        <v>11</v>
      </c>
      <c r="O33" s="1">
        <v>7</v>
      </c>
      <c r="P33" s="1">
        <v>24</v>
      </c>
      <c r="Q33" s="1">
        <v>79</v>
      </c>
      <c r="R33" s="1">
        <v>0.215</v>
      </c>
      <c r="S33" s="8">
        <v>1.31</v>
      </c>
      <c r="T33" s="1">
        <v>373</v>
      </c>
      <c r="U33" s="1">
        <v>1</v>
      </c>
      <c r="V33" s="1">
        <f t="shared" si="3"/>
        <v>28</v>
      </c>
      <c r="W33" s="99">
        <f t="shared" si="4"/>
        <v>21.333333333333332</v>
      </c>
      <c r="X33" s="99">
        <f t="shared" si="5"/>
        <v>1.3125</v>
      </c>
      <c r="Y33" s="99"/>
      <c r="Z33" s="1"/>
    </row>
    <row r="34" spans="1:26" x14ac:dyDescent="0.25">
      <c r="A34" s="11" t="s">
        <v>483</v>
      </c>
      <c r="B34" s="11" t="s">
        <v>490</v>
      </c>
      <c r="C34" t="str">
        <f t="shared" si="2"/>
        <v>Young, Talon</v>
      </c>
      <c r="D34" s="1">
        <v>11</v>
      </c>
      <c r="E34" s="1">
        <v>14</v>
      </c>
      <c r="F34" s="1">
        <v>6</v>
      </c>
      <c r="G34" s="1">
        <v>3</v>
      </c>
      <c r="H34" s="104">
        <v>64.333333333333329</v>
      </c>
      <c r="I34" s="1">
        <v>1</v>
      </c>
      <c r="J34" s="1">
        <v>58</v>
      </c>
      <c r="K34" s="1">
        <v>19</v>
      </c>
      <c r="L34" s="1">
        <v>17</v>
      </c>
      <c r="M34" s="1">
        <v>1.85</v>
      </c>
      <c r="N34" s="1">
        <v>11</v>
      </c>
      <c r="O34" s="1">
        <v>9</v>
      </c>
      <c r="P34" s="1">
        <v>47</v>
      </c>
      <c r="Q34" s="1">
        <v>244</v>
      </c>
      <c r="R34" s="1">
        <v>0.23799999999999999</v>
      </c>
      <c r="S34" s="8">
        <v>1.07</v>
      </c>
      <c r="T34" s="1">
        <v>837</v>
      </c>
      <c r="U34" s="1">
        <v>3</v>
      </c>
      <c r="V34" s="1">
        <f t="shared" si="3"/>
        <v>69</v>
      </c>
      <c r="W34" s="99">
        <f t="shared" si="4"/>
        <v>64.333333333333329</v>
      </c>
      <c r="X34" s="99">
        <f t="shared" si="5"/>
        <v>1.072538860103627</v>
      </c>
      <c r="Y34" s="99"/>
      <c r="Z34" s="1"/>
    </row>
    <row r="35" spans="1:26" x14ac:dyDescent="0.25">
      <c r="A35" s="11" t="s">
        <v>503</v>
      </c>
      <c r="B35" s="11" t="s">
        <v>514</v>
      </c>
      <c r="C35" t="str">
        <f t="shared" si="2"/>
        <v>Nace, Ethan</v>
      </c>
      <c r="D35" s="1">
        <v>0</v>
      </c>
      <c r="E35" s="1">
        <v>2</v>
      </c>
      <c r="F35" s="1">
        <v>1</v>
      </c>
      <c r="G35" s="1">
        <v>0</v>
      </c>
      <c r="H35" s="104">
        <v>2.3333333333333335</v>
      </c>
      <c r="I35" s="1">
        <v>0</v>
      </c>
      <c r="J35" s="1">
        <v>3</v>
      </c>
      <c r="K35" s="1">
        <v>1</v>
      </c>
      <c r="L35" s="1">
        <v>1</v>
      </c>
      <c r="M35" s="1">
        <v>3</v>
      </c>
      <c r="N35" s="1">
        <v>2</v>
      </c>
      <c r="O35" s="1">
        <v>0</v>
      </c>
      <c r="P35" s="1">
        <v>3</v>
      </c>
      <c r="Q35" s="1">
        <v>10</v>
      </c>
      <c r="R35" s="1">
        <v>0.3</v>
      </c>
      <c r="S35" s="8">
        <v>2.14</v>
      </c>
      <c r="T35" s="1">
        <v>46</v>
      </c>
      <c r="U35" s="1">
        <v>0</v>
      </c>
      <c r="V35" s="1">
        <f t="shared" si="3"/>
        <v>5</v>
      </c>
      <c r="W35" s="99">
        <f t="shared" si="4"/>
        <v>2.3333333333333335</v>
      </c>
      <c r="X35" s="99">
        <f t="shared" si="5"/>
        <v>2.1428571428571428</v>
      </c>
      <c r="Y35" s="99"/>
      <c r="Z35" s="1"/>
    </row>
    <row r="36" spans="1:26" x14ac:dyDescent="0.25">
      <c r="A36" s="11" t="s">
        <v>505</v>
      </c>
      <c r="B36" s="11" t="s">
        <v>516</v>
      </c>
      <c r="C36" t="str">
        <f t="shared" si="2"/>
        <v>Hicks, Owen</v>
      </c>
      <c r="D36" s="1">
        <v>0</v>
      </c>
      <c r="E36" s="1">
        <v>12</v>
      </c>
      <c r="F36" s="1">
        <v>2</v>
      </c>
      <c r="G36" s="1">
        <v>2</v>
      </c>
      <c r="H36" s="104">
        <v>17.666666666666668</v>
      </c>
      <c r="I36" s="1">
        <v>2</v>
      </c>
      <c r="J36" s="1">
        <v>9</v>
      </c>
      <c r="K36" s="1">
        <v>4</v>
      </c>
      <c r="L36" s="1">
        <v>4</v>
      </c>
      <c r="M36" s="1">
        <v>1.58</v>
      </c>
      <c r="N36" s="1">
        <v>8</v>
      </c>
      <c r="O36" s="1">
        <v>6</v>
      </c>
      <c r="P36" s="1">
        <v>20</v>
      </c>
      <c r="Q36" s="1">
        <v>59</v>
      </c>
      <c r="R36" s="3">
        <v>0.153</v>
      </c>
      <c r="S36" s="8">
        <v>0.96</v>
      </c>
      <c r="T36" s="1">
        <v>264</v>
      </c>
      <c r="U36" s="1">
        <v>0</v>
      </c>
      <c r="V36" s="1">
        <f t="shared" si="3"/>
        <v>17</v>
      </c>
      <c r="W36" s="99">
        <f t="shared" si="4"/>
        <v>17.666666666666668</v>
      </c>
      <c r="X36" s="99">
        <f t="shared" si="5"/>
        <v>0.96226415094339612</v>
      </c>
      <c r="Y36" s="99"/>
      <c r="Z36" s="1"/>
    </row>
    <row r="37" spans="1:26" x14ac:dyDescent="0.25">
      <c r="A37" s="11" t="s">
        <v>486</v>
      </c>
      <c r="B37" s="11" t="s">
        <v>14</v>
      </c>
      <c r="C37" t="str">
        <f t="shared" si="2"/>
        <v>Waldschmidt, Max</v>
      </c>
      <c r="D37" s="1">
        <v>5</v>
      </c>
      <c r="E37" s="1">
        <v>10</v>
      </c>
      <c r="F37" s="1">
        <v>3</v>
      </c>
      <c r="G37" s="1">
        <v>2</v>
      </c>
      <c r="H37" s="104">
        <v>30.666666666666668</v>
      </c>
      <c r="I37" s="1">
        <v>1</v>
      </c>
      <c r="J37" s="1">
        <v>27</v>
      </c>
      <c r="K37" s="1">
        <v>15</v>
      </c>
      <c r="L37" s="1">
        <v>13</v>
      </c>
      <c r="M37" s="1">
        <v>2.97</v>
      </c>
      <c r="N37" s="1">
        <v>12</v>
      </c>
      <c r="O37" s="1">
        <v>3</v>
      </c>
      <c r="P37" s="1">
        <v>34</v>
      </c>
      <c r="Q37" s="1">
        <v>116</v>
      </c>
      <c r="R37" s="3">
        <v>0.23300000000000001</v>
      </c>
      <c r="S37" s="8">
        <v>1.27</v>
      </c>
      <c r="T37" s="1">
        <v>485</v>
      </c>
      <c r="U37" s="1">
        <v>0</v>
      </c>
      <c r="V37" s="1">
        <f t="shared" si="3"/>
        <v>39</v>
      </c>
      <c r="W37" s="99">
        <f t="shared" si="4"/>
        <v>30.666666666666668</v>
      </c>
      <c r="X37" s="99">
        <f t="shared" si="5"/>
        <v>1.2717391304347825</v>
      </c>
      <c r="Y37" s="99"/>
      <c r="Z37" s="1"/>
    </row>
    <row r="38" spans="1:26" x14ac:dyDescent="0.25">
      <c r="A38" s="11" t="s">
        <v>507</v>
      </c>
      <c r="B38" s="11" t="s">
        <v>518</v>
      </c>
      <c r="C38" t="str">
        <f t="shared" si="2"/>
        <v>Schroeder, Jaxton</v>
      </c>
      <c r="D38" s="1">
        <v>8</v>
      </c>
      <c r="E38" s="1">
        <v>10</v>
      </c>
      <c r="F38" s="1">
        <v>7</v>
      </c>
      <c r="G38" s="1">
        <v>1</v>
      </c>
      <c r="H38" s="104">
        <v>45.666666666666664</v>
      </c>
      <c r="I38" s="1">
        <v>1</v>
      </c>
      <c r="J38" s="1">
        <v>25</v>
      </c>
      <c r="K38" s="1">
        <v>11</v>
      </c>
      <c r="L38" s="1">
        <v>11</v>
      </c>
      <c r="M38" s="1">
        <v>1.69</v>
      </c>
      <c r="N38" s="1">
        <v>14</v>
      </c>
      <c r="O38" s="1">
        <v>8</v>
      </c>
      <c r="P38" s="1">
        <v>54</v>
      </c>
      <c r="Q38" s="1">
        <v>156</v>
      </c>
      <c r="R38" s="1">
        <v>0.16</v>
      </c>
      <c r="S38" s="8">
        <v>0.85</v>
      </c>
      <c r="T38" s="1">
        <v>680</v>
      </c>
      <c r="U38" s="1">
        <v>3</v>
      </c>
      <c r="V38" s="1">
        <f t="shared" si="3"/>
        <v>39</v>
      </c>
      <c r="W38" s="99">
        <f t="shared" si="4"/>
        <v>45.666666666666664</v>
      </c>
      <c r="X38" s="99">
        <f t="shared" si="5"/>
        <v>0.85401459854014605</v>
      </c>
      <c r="Y38" s="99"/>
      <c r="Z38" s="1"/>
    </row>
    <row r="39" spans="1:26" x14ac:dyDescent="0.25">
      <c r="A39" s="11" t="s">
        <v>541</v>
      </c>
      <c r="B39" s="11" t="s">
        <v>366</v>
      </c>
      <c r="C39" t="str">
        <f t="shared" si="2"/>
        <v>Meredith, Zachary</v>
      </c>
      <c r="D39" s="1">
        <v>0</v>
      </c>
      <c r="E39" s="1">
        <v>3</v>
      </c>
      <c r="F39" s="1">
        <v>1</v>
      </c>
      <c r="G39" s="1">
        <v>0</v>
      </c>
      <c r="H39" s="104">
        <v>4.666666666666667</v>
      </c>
      <c r="I39" s="1">
        <v>0</v>
      </c>
      <c r="J39" s="1">
        <v>4</v>
      </c>
      <c r="K39" s="1">
        <v>3</v>
      </c>
      <c r="L39" s="1">
        <v>3</v>
      </c>
      <c r="M39" s="1">
        <v>4.5</v>
      </c>
      <c r="N39" s="1">
        <v>2</v>
      </c>
      <c r="O39" s="1">
        <v>2</v>
      </c>
      <c r="P39" s="1">
        <v>5</v>
      </c>
      <c r="Q39" s="1">
        <v>17</v>
      </c>
      <c r="R39" s="1">
        <v>0.23499999999999999</v>
      </c>
      <c r="S39" s="8">
        <v>1.29</v>
      </c>
      <c r="T39" s="1">
        <v>69</v>
      </c>
      <c r="U39" s="1">
        <v>0</v>
      </c>
      <c r="V39" s="1">
        <f t="shared" si="3"/>
        <v>6</v>
      </c>
      <c r="W39" s="99">
        <f t="shared" si="4"/>
        <v>4.666666666666667</v>
      </c>
      <c r="X39" s="99">
        <f t="shared" si="5"/>
        <v>1.2857142857142856</v>
      </c>
      <c r="Y39" s="99"/>
      <c r="Z39" s="1"/>
    </row>
    <row r="40" spans="1:26" x14ac:dyDescent="0.25">
      <c r="A40" s="11" t="s">
        <v>511</v>
      </c>
      <c r="B40" s="11" t="s">
        <v>523</v>
      </c>
      <c r="C40" t="str">
        <f t="shared" si="2"/>
        <v>Boevers, Johannes</v>
      </c>
      <c r="D40" s="1">
        <v>5</v>
      </c>
      <c r="E40" s="1">
        <v>10</v>
      </c>
      <c r="F40" s="1">
        <v>6</v>
      </c>
      <c r="G40" s="1">
        <v>0</v>
      </c>
      <c r="H40" s="104">
        <v>36.333333333333336</v>
      </c>
      <c r="I40" s="1">
        <v>0</v>
      </c>
      <c r="J40" s="1">
        <v>28</v>
      </c>
      <c r="K40" s="1">
        <v>8</v>
      </c>
      <c r="L40" s="1">
        <v>5</v>
      </c>
      <c r="M40" s="1">
        <v>0.96</v>
      </c>
      <c r="N40" s="1">
        <v>13</v>
      </c>
      <c r="O40" s="1">
        <v>3</v>
      </c>
      <c r="P40" s="1">
        <v>34</v>
      </c>
      <c r="Q40" s="1">
        <v>132</v>
      </c>
      <c r="R40" s="1">
        <v>0.21199999999999999</v>
      </c>
      <c r="S40" s="8">
        <v>1.1299999999999999</v>
      </c>
      <c r="T40" s="1">
        <v>520</v>
      </c>
      <c r="U40" s="1">
        <v>2</v>
      </c>
      <c r="V40" s="1">
        <f t="shared" si="3"/>
        <v>41</v>
      </c>
      <c r="W40" s="99">
        <f t="shared" si="4"/>
        <v>36.333333333333336</v>
      </c>
      <c r="X40" s="99">
        <f t="shared" si="5"/>
        <v>1.128440366972477</v>
      </c>
      <c r="Y40" s="99"/>
      <c r="Z40" s="1"/>
    </row>
    <row r="41" spans="1:26" s="4" customFormat="1" x14ac:dyDescent="0.25">
      <c r="A41" s="4" t="s">
        <v>425</v>
      </c>
      <c r="D41" s="12">
        <f>SUM(D30:D40)</f>
        <v>42</v>
      </c>
      <c r="E41" s="12">
        <f>SUM(E30:E40)</f>
        <v>99</v>
      </c>
      <c r="F41" s="12">
        <f t="shared" ref="F41:G41" si="6">SUM(F30:F40)</f>
        <v>34</v>
      </c>
      <c r="G41" s="12">
        <f t="shared" si="6"/>
        <v>8</v>
      </c>
      <c r="H41" s="105">
        <v>287.66666666666669</v>
      </c>
      <c r="I41" s="12">
        <f>SUM(I30:I40)</f>
        <v>6</v>
      </c>
      <c r="J41" s="12">
        <v>208</v>
      </c>
      <c r="K41" s="12">
        <v>89</v>
      </c>
      <c r="L41" s="12">
        <v>76</v>
      </c>
      <c r="M41" s="12">
        <v>1.85</v>
      </c>
      <c r="N41" s="12">
        <v>102</v>
      </c>
      <c r="O41" s="12">
        <v>56</v>
      </c>
      <c r="P41" s="12">
        <v>284</v>
      </c>
      <c r="Q41" s="12">
        <v>1036</v>
      </c>
      <c r="R41" s="12">
        <v>0.20100000000000001</v>
      </c>
      <c r="S41" s="20">
        <v>1.08</v>
      </c>
      <c r="T41" s="12">
        <v>4301</v>
      </c>
      <c r="U41" s="12">
        <v>11</v>
      </c>
      <c r="V41" s="12">
        <f t="shared" si="3"/>
        <v>310</v>
      </c>
      <c r="W41" s="67">
        <f t="shared" si="4"/>
        <v>287.66666666666669</v>
      </c>
      <c r="X41" s="67">
        <f t="shared" si="5"/>
        <v>1.0776361529548086</v>
      </c>
      <c r="Y41" s="67"/>
      <c r="Z41" s="20">
        <f>K41/(F41+G41)</f>
        <v>2.1190476190476191</v>
      </c>
    </row>
    <row r="42" spans="1:26" x14ac:dyDescent="0.25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6" ht="45.75" x14ac:dyDescent="0.3">
      <c r="A43" s="5" t="s">
        <v>83</v>
      </c>
      <c r="D43" s="12" t="s">
        <v>84</v>
      </c>
      <c r="E43" s="12" t="s">
        <v>85</v>
      </c>
      <c r="F43" s="12" t="s">
        <v>86</v>
      </c>
      <c r="G43" s="12" t="s">
        <v>195</v>
      </c>
      <c r="H43" s="12" t="s">
        <v>196</v>
      </c>
      <c r="I43" s="12" t="s">
        <v>89</v>
      </c>
      <c r="J43" s="12" t="s">
        <v>60</v>
      </c>
      <c r="K43" s="70" t="s">
        <v>90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6" x14ac:dyDescent="0.25">
      <c r="A44" t="s">
        <v>491</v>
      </c>
      <c r="B44" t="s">
        <v>492</v>
      </c>
      <c r="C44" t="str">
        <f t="shared" ref="C44:C67" si="7">+A44&amp;", "&amp;B44</f>
        <v>Kurtz, Kael</v>
      </c>
      <c r="D44" s="1">
        <v>71</v>
      </c>
      <c r="E44" s="1">
        <v>35</v>
      </c>
      <c r="F44" s="1">
        <v>3</v>
      </c>
      <c r="G44" s="1">
        <v>109</v>
      </c>
      <c r="H44" s="1">
        <v>0.97199999999999998</v>
      </c>
      <c r="I44" s="1">
        <v>0</v>
      </c>
      <c r="J44" s="1">
        <v>0</v>
      </c>
      <c r="K44" s="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6" x14ac:dyDescent="0.25">
      <c r="A45" t="s">
        <v>387</v>
      </c>
      <c r="B45" t="s">
        <v>469</v>
      </c>
      <c r="C45" t="str">
        <f t="shared" si="7"/>
        <v>Mitchell, Jake</v>
      </c>
      <c r="D45" s="1">
        <v>7</v>
      </c>
      <c r="E45" s="1">
        <v>43</v>
      </c>
      <c r="F45" s="1">
        <v>1</v>
      </c>
      <c r="G45" s="1">
        <v>51</v>
      </c>
      <c r="H45" s="1">
        <v>0.98</v>
      </c>
      <c r="I45" s="1">
        <v>0</v>
      </c>
      <c r="J45" s="1">
        <v>0</v>
      </c>
      <c r="K45" s="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6" x14ac:dyDescent="0.25">
      <c r="A46" t="s">
        <v>397</v>
      </c>
      <c r="B46" t="s">
        <v>463</v>
      </c>
      <c r="C46" t="str">
        <f t="shared" si="7"/>
        <v>Obermueller, Drake</v>
      </c>
      <c r="D46" s="1">
        <v>39</v>
      </c>
      <c r="E46" s="1">
        <v>41</v>
      </c>
      <c r="F46" s="1">
        <v>6</v>
      </c>
      <c r="G46" s="1">
        <v>86</v>
      </c>
      <c r="H46" s="1">
        <v>0.93</v>
      </c>
      <c r="I46" s="1">
        <v>0</v>
      </c>
      <c r="J46" s="1">
        <v>0</v>
      </c>
      <c r="K46" s="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6" x14ac:dyDescent="0.25">
      <c r="A47" t="s">
        <v>541</v>
      </c>
      <c r="B47" t="s">
        <v>549</v>
      </c>
      <c r="C47" t="str">
        <f t="shared" si="7"/>
        <v>Meredith, Nicholas</v>
      </c>
      <c r="D47" s="1">
        <v>4</v>
      </c>
      <c r="E47" s="1">
        <v>0</v>
      </c>
      <c r="F47" s="1">
        <v>0</v>
      </c>
      <c r="G47" s="1">
        <v>4</v>
      </c>
      <c r="H47" s="1">
        <v>1</v>
      </c>
      <c r="I47" s="1">
        <v>0</v>
      </c>
      <c r="J47" s="1">
        <v>0</v>
      </c>
      <c r="K47" s="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6" x14ac:dyDescent="0.25">
      <c r="A48" t="s">
        <v>462</v>
      </c>
      <c r="B48" t="s">
        <v>512</v>
      </c>
      <c r="C48" t="str">
        <f t="shared" si="7"/>
        <v>Newton, Carsen</v>
      </c>
      <c r="D48" s="1">
        <v>2</v>
      </c>
      <c r="E48" s="1">
        <v>49</v>
      </c>
      <c r="F48" s="1">
        <v>2</v>
      </c>
      <c r="G48" s="1">
        <v>53</v>
      </c>
      <c r="H48" s="1">
        <v>0.96199999999999997</v>
      </c>
      <c r="I48" s="1">
        <v>0</v>
      </c>
      <c r="J48" s="1">
        <v>0</v>
      </c>
      <c r="K48" s="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t="s">
        <v>508</v>
      </c>
      <c r="B49" t="s">
        <v>519</v>
      </c>
      <c r="C49" t="str">
        <f t="shared" si="7"/>
        <v>Wetmore, Aidan</v>
      </c>
      <c r="D49" s="1">
        <v>21</v>
      </c>
      <c r="E49" s="1">
        <v>188</v>
      </c>
      <c r="F49" s="1">
        <v>1</v>
      </c>
      <c r="G49" s="1">
        <v>210</v>
      </c>
      <c r="H49" s="1">
        <v>0.995</v>
      </c>
      <c r="I49" s="1">
        <v>4</v>
      </c>
      <c r="J49" s="1">
        <v>25</v>
      </c>
      <c r="K49" s="9">
        <f t="shared" ref="K49:K61" si="8">I49/(I49+J49)</f>
        <v>0.13793103448275862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t="s">
        <v>504</v>
      </c>
      <c r="B50" t="s">
        <v>515</v>
      </c>
      <c r="C50" t="str">
        <f t="shared" si="7"/>
        <v>Salibi, Dominic</v>
      </c>
      <c r="D50" s="1">
        <v>53</v>
      </c>
      <c r="E50" s="1">
        <v>19</v>
      </c>
      <c r="F50" s="1">
        <v>10</v>
      </c>
      <c r="G50" s="1">
        <v>82</v>
      </c>
      <c r="H50" s="1">
        <v>0.878</v>
      </c>
      <c r="I50" s="1">
        <v>0</v>
      </c>
      <c r="J50" s="1">
        <v>0</v>
      </c>
      <c r="K50" s="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t="s">
        <v>506</v>
      </c>
      <c r="B51" t="s">
        <v>517</v>
      </c>
      <c r="C51" t="str">
        <f t="shared" si="7"/>
        <v>Nugent, Raymond</v>
      </c>
      <c r="D51" s="1">
        <v>5</v>
      </c>
      <c r="E51" s="1">
        <v>1</v>
      </c>
      <c r="F51" s="1">
        <v>0</v>
      </c>
      <c r="G51" s="1">
        <v>6</v>
      </c>
      <c r="H51" s="1">
        <v>1</v>
      </c>
      <c r="I51" s="1">
        <v>0</v>
      </c>
      <c r="J51" s="1">
        <v>0</v>
      </c>
      <c r="K51" s="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t="s">
        <v>483</v>
      </c>
      <c r="B52" t="s">
        <v>490</v>
      </c>
      <c r="C52" t="str">
        <f t="shared" si="7"/>
        <v>Young, Talon</v>
      </c>
      <c r="D52" s="1">
        <v>15</v>
      </c>
      <c r="E52" s="1">
        <v>95</v>
      </c>
      <c r="F52" s="1">
        <v>4</v>
      </c>
      <c r="G52" s="1">
        <v>114</v>
      </c>
      <c r="H52" s="1">
        <v>0.96499999999999997</v>
      </c>
      <c r="I52" s="1">
        <v>2</v>
      </c>
      <c r="J52" s="1">
        <v>10</v>
      </c>
      <c r="K52" s="9">
        <f t="shared" si="8"/>
        <v>0.16666666666666666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t="s">
        <v>484</v>
      </c>
      <c r="B53" t="s">
        <v>489</v>
      </c>
      <c r="C53" t="str">
        <f t="shared" si="7"/>
        <v>Larson, Drew</v>
      </c>
      <c r="D53" s="1">
        <v>6</v>
      </c>
      <c r="E53" s="1">
        <v>6</v>
      </c>
      <c r="F53" s="1">
        <v>3</v>
      </c>
      <c r="G53" s="1">
        <v>15</v>
      </c>
      <c r="H53" s="1">
        <v>0.8</v>
      </c>
      <c r="I53" s="1">
        <v>0</v>
      </c>
      <c r="J53" s="1">
        <v>0</v>
      </c>
      <c r="K53" s="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t="s">
        <v>503</v>
      </c>
      <c r="B54" t="s">
        <v>514</v>
      </c>
      <c r="C54" t="str">
        <f t="shared" si="7"/>
        <v>Nace, Ethan</v>
      </c>
      <c r="D54" s="1">
        <v>12</v>
      </c>
      <c r="E54" s="1">
        <v>33</v>
      </c>
      <c r="F54" s="1">
        <v>4</v>
      </c>
      <c r="G54" s="1">
        <v>49</v>
      </c>
      <c r="H54" s="1">
        <v>0.91800000000000004</v>
      </c>
      <c r="I54" s="1">
        <v>0</v>
      </c>
      <c r="J54" s="1">
        <v>0</v>
      </c>
      <c r="K54" s="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t="s">
        <v>542</v>
      </c>
      <c r="B55" t="s">
        <v>489</v>
      </c>
      <c r="C55" t="str">
        <f t="shared" si="7"/>
        <v>Nye, Drew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t="s">
        <v>543</v>
      </c>
      <c r="B56" t="s">
        <v>550</v>
      </c>
      <c r="C56" t="str">
        <f t="shared" si="7"/>
        <v>Kistler, Blake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t="s">
        <v>505</v>
      </c>
      <c r="B57" t="s">
        <v>516</v>
      </c>
      <c r="C57" t="str">
        <f t="shared" si="7"/>
        <v>Hicks, Owen</v>
      </c>
      <c r="D57" s="1">
        <v>89</v>
      </c>
      <c r="E57" s="1">
        <v>41</v>
      </c>
      <c r="F57" s="1">
        <v>8</v>
      </c>
      <c r="G57" s="1">
        <v>138</v>
      </c>
      <c r="H57" s="1">
        <v>0.94199999999999995</v>
      </c>
      <c r="I57" s="1">
        <v>0</v>
      </c>
      <c r="J57" s="1">
        <v>0</v>
      </c>
      <c r="K57" s="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t="s">
        <v>544</v>
      </c>
      <c r="B58" t="s">
        <v>551</v>
      </c>
      <c r="C58" t="str">
        <f t="shared" si="7"/>
        <v>Heick, Blaine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t="s">
        <v>486</v>
      </c>
      <c r="B59" t="s">
        <v>14</v>
      </c>
      <c r="C59" t="str">
        <f t="shared" si="7"/>
        <v>Waldschmidt, Max</v>
      </c>
      <c r="D59" s="1">
        <v>2</v>
      </c>
      <c r="E59" s="1">
        <v>1</v>
      </c>
      <c r="F59" s="1">
        <v>0</v>
      </c>
      <c r="G59" s="1">
        <v>3</v>
      </c>
      <c r="H59" s="1">
        <v>1</v>
      </c>
      <c r="I59" s="1">
        <v>0</v>
      </c>
      <c r="J59" s="1">
        <v>0</v>
      </c>
      <c r="K59" s="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t="s">
        <v>545</v>
      </c>
      <c r="B60" t="s">
        <v>552</v>
      </c>
      <c r="C60" t="str">
        <f t="shared" si="7"/>
        <v>Weidner, Xander</v>
      </c>
      <c r="D60" s="1">
        <v>0</v>
      </c>
      <c r="E60" s="1">
        <v>39</v>
      </c>
      <c r="F60" s="1">
        <v>0</v>
      </c>
      <c r="G60" s="1">
        <v>39</v>
      </c>
      <c r="H60" s="1">
        <v>1</v>
      </c>
      <c r="I60" s="1">
        <v>0</v>
      </c>
      <c r="J60" s="1">
        <v>3</v>
      </c>
      <c r="K60" s="9">
        <f t="shared" si="8"/>
        <v>0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t="s">
        <v>507</v>
      </c>
      <c r="B61" t="s">
        <v>518</v>
      </c>
      <c r="C61" t="str">
        <f t="shared" si="7"/>
        <v>Schroeder, Jaxton</v>
      </c>
      <c r="D61" s="1">
        <v>19</v>
      </c>
      <c r="E61" s="1">
        <v>257</v>
      </c>
      <c r="F61" s="1">
        <v>7</v>
      </c>
      <c r="G61" s="1">
        <v>283</v>
      </c>
      <c r="H61" s="1">
        <v>0.97499999999999998</v>
      </c>
      <c r="I61" s="1">
        <v>1</v>
      </c>
      <c r="J61" s="1">
        <v>0</v>
      </c>
      <c r="K61" s="9">
        <f t="shared" si="8"/>
        <v>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t="s">
        <v>546</v>
      </c>
      <c r="B62" t="s">
        <v>10</v>
      </c>
      <c r="C62" t="str">
        <f t="shared" si="7"/>
        <v>Sutherland, Parker</v>
      </c>
      <c r="D62" s="1">
        <v>0</v>
      </c>
      <c r="E62" s="1">
        <v>11</v>
      </c>
      <c r="F62" s="1">
        <v>0</v>
      </c>
      <c r="G62" s="1">
        <v>11</v>
      </c>
      <c r="H62" s="1">
        <v>1</v>
      </c>
      <c r="I62" s="1">
        <v>0</v>
      </c>
      <c r="J62" s="1">
        <v>0</v>
      </c>
      <c r="K62" s="9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t="s">
        <v>547</v>
      </c>
      <c r="B63" t="s">
        <v>553</v>
      </c>
      <c r="C63" t="str">
        <f t="shared" si="7"/>
        <v>Bell, Paxton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9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t="s">
        <v>541</v>
      </c>
      <c r="B64" t="s">
        <v>366</v>
      </c>
      <c r="C64" t="str">
        <f t="shared" si="7"/>
        <v>Meredith, Zachary</v>
      </c>
      <c r="D64" s="1">
        <v>1</v>
      </c>
      <c r="E64" s="1">
        <v>0</v>
      </c>
      <c r="F64" s="1">
        <v>0</v>
      </c>
      <c r="G64" s="1">
        <v>1</v>
      </c>
      <c r="H64" s="1">
        <v>1</v>
      </c>
      <c r="I64" s="1">
        <v>0</v>
      </c>
      <c r="J64" s="1">
        <v>0</v>
      </c>
      <c r="K64" s="9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t="s">
        <v>491</v>
      </c>
      <c r="B65" t="s">
        <v>554</v>
      </c>
      <c r="C65" t="str">
        <f t="shared" si="7"/>
        <v>Kurtz, Kendall</v>
      </c>
      <c r="D65" s="1">
        <v>1</v>
      </c>
      <c r="E65" s="1">
        <v>1</v>
      </c>
      <c r="F65" s="1">
        <v>0</v>
      </c>
      <c r="G65" s="1">
        <v>2</v>
      </c>
      <c r="H65" s="1">
        <v>1</v>
      </c>
      <c r="I65" s="1">
        <v>0</v>
      </c>
      <c r="J65" s="1">
        <v>0</v>
      </c>
      <c r="K65" s="9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t="s">
        <v>548</v>
      </c>
      <c r="B66" t="s">
        <v>555</v>
      </c>
      <c r="C66" t="str">
        <f t="shared" si="7"/>
        <v>Panzer, Andrew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t="s">
        <v>511</v>
      </c>
      <c r="B67" t="s">
        <v>523</v>
      </c>
      <c r="C67" t="str">
        <f t="shared" si="7"/>
        <v>Boevers, Johannes</v>
      </c>
      <c r="D67" s="1">
        <v>8</v>
      </c>
      <c r="E67" s="1">
        <v>1</v>
      </c>
      <c r="F67" s="1">
        <v>0</v>
      </c>
      <c r="G67" s="1">
        <v>9</v>
      </c>
      <c r="H67" s="1">
        <v>1</v>
      </c>
      <c r="I67" s="1">
        <v>0</v>
      </c>
      <c r="J67" s="1">
        <v>0</v>
      </c>
      <c r="K67" s="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s="4" customFormat="1" x14ac:dyDescent="0.25">
      <c r="A68" s="4" t="s">
        <v>425</v>
      </c>
      <c r="D68" s="12">
        <v>355</v>
      </c>
      <c r="E68" s="12">
        <v>861</v>
      </c>
      <c r="F68" s="12">
        <v>49</v>
      </c>
      <c r="G68" s="12">
        <v>1265</v>
      </c>
      <c r="H68" s="12">
        <v>0.96099999999999997</v>
      </c>
      <c r="I68" s="12">
        <v>7</v>
      </c>
      <c r="J68" s="12">
        <v>38</v>
      </c>
      <c r="K68" s="21">
        <f>I68/(I68+J68)</f>
        <v>0.15555555555555556</v>
      </c>
    </row>
    <row r="73" spans="1:23" x14ac:dyDescent="0.25">
      <c r="L7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A0978-92F2-4B3A-A0AB-D844751D851B}">
  <dimension ref="A1:AL6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Y34" sqref="Y34"/>
    </sheetView>
  </sheetViews>
  <sheetFormatPr defaultRowHeight="15" x14ac:dyDescent="0.25"/>
  <cols>
    <col min="1" max="1" width="13.5703125" customWidth="1"/>
    <col min="3" max="3" width="24.7109375" bestFit="1" customWidth="1"/>
    <col min="25" max="25" width="23" bestFit="1" customWidth="1"/>
    <col min="26" max="29" width="4" bestFit="1" customWidth="1"/>
  </cols>
  <sheetData>
    <row r="1" spans="1:38" x14ac:dyDescent="0.25">
      <c r="A1" s="2">
        <v>2023</v>
      </c>
      <c r="B1" s="4" t="s">
        <v>219</v>
      </c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38" ht="18.75" x14ac:dyDescent="0.3">
      <c r="A2" s="5" t="s">
        <v>68</v>
      </c>
      <c r="C2" s="11"/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457</v>
      </c>
      <c r="N2" s="12" t="s">
        <v>57</v>
      </c>
      <c r="O2" s="12" t="s">
        <v>58</v>
      </c>
      <c r="P2" s="12" t="s">
        <v>59</v>
      </c>
      <c r="Q2" s="12" t="s">
        <v>60</v>
      </c>
      <c r="R2" s="12" t="s">
        <v>132</v>
      </c>
      <c r="S2" s="12" t="s">
        <v>61</v>
      </c>
      <c r="T2" s="12" t="s">
        <v>458</v>
      </c>
      <c r="U2" s="12" t="s">
        <v>459</v>
      </c>
      <c r="V2" s="12" t="s">
        <v>64</v>
      </c>
      <c r="W2" s="12" t="s">
        <v>62</v>
      </c>
      <c r="X2" s="12" t="s">
        <v>63</v>
      </c>
      <c r="Y2" s="70" t="s">
        <v>539</v>
      </c>
    </row>
    <row r="3" spans="1:38" x14ac:dyDescent="0.25">
      <c r="A3" t="s">
        <v>491</v>
      </c>
      <c r="B3" t="s">
        <v>492</v>
      </c>
      <c r="C3" t="str">
        <f>+A3&amp;", "&amp;B3</f>
        <v>Kurtz, Kael</v>
      </c>
      <c r="D3" s="1">
        <v>59</v>
      </c>
      <c r="E3" s="1">
        <v>14</v>
      </c>
      <c r="F3" s="1">
        <v>12</v>
      </c>
      <c r="G3" s="1">
        <v>8</v>
      </c>
      <c r="H3" s="1">
        <v>4</v>
      </c>
      <c r="I3" s="1">
        <v>0</v>
      </c>
      <c r="J3" s="1">
        <v>0</v>
      </c>
      <c r="K3" s="1">
        <v>6</v>
      </c>
      <c r="L3" s="1">
        <v>4</v>
      </c>
      <c r="M3" s="1">
        <v>0</v>
      </c>
      <c r="N3" s="1">
        <v>10</v>
      </c>
      <c r="O3" s="1">
        <v>12</v>
      </c>
      <c r="P3" s="1">
        <v>5</v>
      </c>
      <c r="Q3" s="1">
        <v>5</v>
      </c>
      <c r="R3" s="69">
        <f>P3/Q3</f>
        <v>1</v>
      </c>
      <c r="S3" s="1">
        <v>3</v>
      </c>
      <c r="T3" s="1">
        <v>0</v>
      </c>
      <c r="U3" s="1">
        <v>16</v>
      </c>
      <c r="V3" s="1">
        <v>0.20300000000000001</v>
      </c>
      <c r="W3" s="1">
        <v>0.34699999999999998</v>
      </c>
      <c r="X3" s="1">
        <v>0.27100000000000002</v>
      </c>
      <c r="Y3" s="1"/>
      <c r="AL3" s="1"/>
    </row>
    <row r="4" spans="1:38" x14ac:dyDescent="0.25">
      <c r="A4" t="s">
        <v>387</v>
      </c>
      <c r="B4" t="s">
        <v>469</v>
      </c>
      <c r="C4" t="str">
        <f t="shared" ref="C4:C25" si="0">+A4&amp;", "&amp;B4</f>
        <v>Mitchell, Jake</v>
      </c>
      <c r="D4" s="1">
        <v>103</v>
      </c>
      <c r="E4" s="1">
        <v>34</v>
      </c>
      <c r="F4" s="1">
        <v>31</v>
      </c>
      <c r="G4" s="1">
        <v>28</v>
      </c>
      <c r="H4" s="1">
        <v>2</v>
      </c>
      <c r="I4" s="1">
        <v>0</v>
      </c>
      <c r="J4" s="1">
        <v>1</v>
      </c>
      <c r="K4" s="1">
        <v>17</v>
      </c>
      <c r="L4" s="1">
        <v>8</v>
      </c>
      <c r="M4" s="1">
        <v>0</v>
      </c>
      <c r="N4" s="1">
        <v>22</v>
      </c>
      <c r="O4" s="1">
        <v>12</v>
      </c>
      <c r="P4" s="1">
        <v>9</v>
      </c>
      <c r="Q4" s="1">
        <v>13</v>
      </c>
      <c r="R4" s="69">
        <f t="shared" ref="R4:R26" si="1">P4/Q4</f>
        <v>0.69230769230769229</v>
      </c>
      <c r="S4" s="1">
        <v>8</v>
      </c>
      <c r="T4" s="1">
        <v>4</v>
      </c>
      <c r="U4" s="1">
        <v>36</v>
      </c>
      <c r="V4" s="1">
        <v>0.30099999999999999</v>
      </c>
      <c r="W4" s="1">
        <v>0.45900000000000002</v>
      </c>
      <c r="X4" s="1">
        <v>0.35</v>
      </c>
      <c r="Y4" s="1"/>
      <c r="AL4" s="1"/>
    </row>
    <row r="5" spans="1:38" x14ac:dyDescent="0.25">
      <c r="A5" t="s">
        <v>480</v>
      </c>
      <c r="B5" t="s">
        <v>487</v>
      </c>
      <c r="C5" t="str">
        <f t="shared" si="0"/>
        <v>Rindels, Austin</v>
      </c>
      <c r="D5" s="1">
        <v>11</v>
      </c>
      <c r="E5" s="1">
        <v>7</v>
      </c>
      <c r="F5" s="1">
        <v>5</v>
      </c>
      <c r="G5" s="1">
        <v>2</v>
      </c>
      <c r="H5" s="1">
        <v>3</v>
      </c>
      <c r="I5" s="1">
        <v>0</v>
      </c>
      <c r="J5" s="1">
        <v>0</v>
      </c>
      <c r="K5" s="1">
        <v>2</v>
      </c>
      <c r="L5" s="1">
        <v>2</v>
      </c>
      <c r="M5" s="1">
        <v>0</v>
      </c>
      <c r="N5" s="1">
        <v>5</v>
      </c>
      <c r="O5" s="1">
        <v>3</v>
      </c>
      <c r="P5" s="1">
        <v>4</v>
      </c>
      <c r="Q5" s="1">
        <v>5</v>
      </c>
      <c r="R5" s="69">
        <f t="shared" si="1"/>
        <v>0.8</v>
      </c>
      <c r="S5" s="1">
        <v>2</v>
      </c>
      <c r="T5" s="1">
        <v>0</v>
      </c>
      <c r="U5" s="1">
        <v>8</v>
      </c>
      <c r="V5" s="1">
        <v>0.45500000000000002</v>
      </c>
      <c r="W5" s="1">
        <v>0.66700000000000004</v>
      </c>
      <c r="X5" s="1">
        <v>0.72699999999999998</v>
      </c>
      <c r="Y5" s="1"/>
      <c r="AL5" s="1"/>
    </row>
    <row r="6" spans="1:38" x14ac:dyDescent="0.25">
      <c r="A6" t="s">
        <v>462</v>
      </c>
      <c r="B6" t="s">
        <v>512</v>
      </c>
      <c r="C6" t="str">
        <f t="shared" si="0"/>
        <v>Newton, Carsen</v>
      </c>
      <c r="D6" s="1">
        <v>83</v>
      </c>
      <c r="E6" s="1">
        <v>32</v>
      </c>
      <c r="F6" s="1">
        <v>27</v>
      </c>
      <c r="G6" s="1">
        <v>26</v>
      </c>
      <c r="H6" s="1">
        <v>0</v>
      </c>
      <c r="I6" s="1">
        <v>1</v>
      </c>
      <c r="J6" s="1">
        <v>0</v>
      </c>
      <c r="K6" s="1">
        <v>16</v>
      </c>
      <c r="L6" s="1">
        <v>4</v>
      </c>
      <c r="M6" s="1">
        <v>0</v>
      </c>
      <c r="N6" s="1">
        <v>31</v>
      </c>
      <c r="O6" s="1">
        <v>14</v>
      </c>
      <c r="P6" s="1">
        <v>26</v>
      </c>
      <c r="Q6" s="1">
        <v>30</v>
      </c>
      <c r="R6" s="69">
        <f t="shared" si="1"/>
        <v>0.8666666666666667</v>
      </c>
      <c r="S6" s="1">
        <v>2</v>
      </c>
      <c r="T6" s="1">
        <v>7</v>
      </c>
      <c r="U6" s="1">
        <v>29</v>
      </c>
      <c r="V6" s="1">
        <v>0.32500000000000001</v>
      </c>
      <c r="W6" s="1">
        <v>0.51700000000000002</v>
      </c>
      <c r="X6" s="1">
        <v>0.34899999999999998</v>
      </c>
      <c r="Y6" s="1"/>
      <c r="AL6" s="1"/>
    </row>
    <row r="7" spans="1:38" x14ac:dyDescent="0.25">
      <c r="A7" t="s">
        <v>502</v>
      </c>
      <c r="B7" t="s">
        <v>513</v>
      </c>
      <c r="C7" t="str">
        <f t="shared" si="0"/>
        <v>Kniss, Oliver</v>
      </c>
      <c r="D7" s="1">
        <v>8</v>
      </c>
      <c r="E7" s="1">
        <v>3</v>
      </c>
      <c r="F7" s="1">
        <v>2</v>
      </c>
      <c r="G7" s="1">
        <v>2</v>
      </c>
      <c r="H7" s="1">
        <v>0</v>
      </c>
      <c r="I7" s="1">
        <v>0</v>
      </c>
      <c r="J7" s="1">
        <v>0</v>
      </c>
      <c r="K7" s="1">
        <v>2</v>
      </c>
      <c r="L7" s="1">
        <v>0</v>
      </c>
      <c r="M7" s="1">
        <v>0</v>
      </c>
      <c r="N7" s="1">
        <v>3</v>
      </c>
      <c r="O7" s="1">
        <v>2</v>
      </c>
      <c r="P7" s="1">
        <v>0</v>
      </c>
      <c r="Q7" s="1">
        <v>0</v>
      </c>
      <c r="R7" s="69" t="e">
        <f t="shared" si="1"/>
        <v>#DIV/0!</v>
      </c>
      <c r="S7" s="1">
        <v>0</v>
      </c>
      <c r="T7" s="1">
        <v>0</v>
      </c>
      <c r="U7" s="1">
        <v>2</v>
      </c>
      <c r="V7" s="1">
        <v>0.25</v>
      </c>
      <c r="W7" s="1">
        <v>0.45500000000000002</v>
      </c>
      <c r="X7" s="1">
        <v>0.25</v>
      </c>
      <c r="Y7" s="1"/>
      <c r="AL7" s="1"/>
    </row>
    <row r="8" spans="1:38" x14ac:dyDescent="0.25">
      <c r="A8" t="s">
        <v>450</v>
      </c>
      <c r="B8" t="s">
        <v>174</v>
      </c>
      <c r="C8" t="str">
        <f t="shared" si="0"/>
        <v>Knudtson, Alex</v>
      </c>
      <c r="D8" s="1">
        <v>60</v>
      </c>
      <c r="E8" s="1">
        <v>13</v>
      </c>
      <c r="F8" s="1">
        <v>15</v>
      </c>
      <c r="G8" s="1">
        <v>11</v>
      </c>
      <c r="H8" s="1">
        <v>3</v>
      </c>
      <c r="I8" s="1">
        <v>1</v>
      </c>
      <c r="J8" s="1">
        <v>0</v>
      </c>
      <c r="K8" s="1">
        <v>10</v>
      </c>
      <c r="L8" s="1">
        <v>1</v>
      </c>
      <c r="M8" s="1">
        <v>0</v>
      </c>
      <c r="N8" s="1">
        <v>7</v>
      </c>
      <c r="O8" s="1">
        <v>8</v>
      </c>
      <c r="P8" s="1">
        <v>2</v>
      </c>
      <c r="Q8" s="1">
        <v>4</v>
      </c>
      <c r="R8" s="69">
        <f t="shared" si="1"/>
        <v>0.5</v>
      </c>
      <c r="S8" s="1">
        <v>4</v>
      </c>
      <c r="T8" s="1">
        <v>3</v>
      </c>
      <c r="U8" s="1">
        <v>20</v>
      </c>
      <c r="V8" s="1">
        <v>0.25</v>
      </c>
      <c r="W8" s="1">
        <v>0.36599999999999999</v>
      </c>
      <c r="X8" s="1">
        <v>0.33300000000000002</v>
      </c>
      <c r="Y8" s="1"/>
      <c r="AL8" s="1"/>
    </row>
    <row r="9" spans="1:38" x14ac:dyDescent="0.25">
      <c r="A9" t="s">
        <v>481</v>
      </c>
      <c r="B9" t="s">
        <v>488</v>
      </c>
      <c r="C9" t="str">
        <f t="shared" si="0"/>
        <v>Hall, Ty</v>
      </c>
      <c r="D9" s="1">
        <v>46</v>
      </c>
      <c r="E9" s="1">
        <v>5</v>
      </c>
      <c r="F9" s="1">
        <v>12</v>
      </c>
      <c r="G9" s="1">
        <v>10</v>
      </c>
      <c r="H9" s="1">
        <v>2</v>
      </c>
      <c r="I9" s="1">
        <v>0</v>
      </c>
      <c r="J9" s="1">
        <v>0</v>
      </c>
      <c r="K9" s="1">
        <v>6</v>
      </c>
      <c r="L9" s="1">
        <v>0</v>
      </c>
      <c r="M9" s="1">
        <v>0</v>
      </c>
      <c r="N9" s="1">
        <v>7</v>
      </c>
      <c r="O9" s="1">
        <v>10</v>
      </c>
      <c r="P9" s="1">
        <v>1</v>
      </c>
      <c r="Q9" s="1">
        <v>2</v>
      </c>
      <c r="R9" s="69">
        <f t="shared" si="1"/>
        <v>0.5</v>
      </c>
      <c r="S9" s="1">
        <v>0</v>
      </c>
      <c r="T9" s="1">
        <v>2</v>
      </c>
      <c r="U9" s="1">
        <v>14</v>
      </c>
      <c r="V9" s="1">
        <v>0.26100000000000001</v>
      </c>
      <c r="W9" s="1">
        <v>0.35799999999999998</v>
      </c>
      <c r="X9" s="1">
        <v>0.30399999999999999</v>
      </c>
      <c r="Y9" s="1"/>
      <c r="AL9" s="1"/>
    </row>
    <row r="10" spans="1:38" x14ac:dyDescent="0.25">
      <c r="A10" t="s">
        <v>482</v>
      </c>
      <c r="B10" t="s">
        <v>489</v>
      </c>
      <c r="C10" t="str">
        <f t="shared" si="0"/>
        <v>Carlson, Drew</v>
      </c>
      <c r="D10" s="1">
        <v>130</v>
      </c>
      <c r="E10" s="1">
        <v>29</v>
      </c>
      <c r="F10" s="1">
        <v>47</v>
      </c>
      <c r="G10" s="1">
        <v>35</v>
      </c>
      <c r="H10" s="1">
        <v>6</v>
      </c>
      <c r="I10" s="1">
        <v>1</v>
      </c>
      <c r="J10" s="1">
        <v>5</v>
      </c>
      <c r="K10" s="1">
        <v>44</v>
      </c>
      <c r="L10" s="1">
        <v>3</v>
      </c>
      <c r="M10" s="1">
        <v>0</v>
      </c>
      <c r="N10" s="1">
        <v>13</v>
      </c>
      <c r="O10" s="1">
        <v>31</v>
      </c>
      <c r="P10" s="1">
        <v>3</v>
      </c>
      <c r="Q10" s="1">
        <v>4</v>
      </c>
      <c r="R10" s="69">
        <f t="shared" si="1"/>
        <v>0.75</v>
      </c>
      <c r="S10" s="1">
        <v>4</v>
      </c>
      <c r="T10" s="1">
        <v>1</v>
      </c>
      <c r="U10" s="1">
        <v>70</v>
      </c>
      <c r="V10" s="1">
        <v>0.36199999999999999</v>
      </c>
      <c r="W10" s="1">
        <v>0.435</v>
      </c>
      <c r="X10" s="1">
        <v>0.53800000000000003</v>
      </c>
      <c r="Y10" s="1"/>
      <c r="AL10" s="1"/>
    </row>
    <row r="11" spans="1:38" x14ac:dyDescent="0.25">
      <c r="A11" t="s">
        <v>483</v>
      </c>
      <c r="B11" t="s">
        <v>490</v>
      </c>
      <c r="C11" t="str">
        <f t="shared" si="0"/>
        <v>Young, Talon</v>
      </c>
      <c r="D11" s="1">
        <v>76</v>
      </c>
      <c r="E11" s="1">
        <v>10</v>
      </c>
      <c r="F11" s="1">
        <v>17</v>
      </c>
      <c r="G11" s="1">
        <v>16</v>
      </c>
      <c r="H11" s="1">
        <v>0</v>
      </c>
      <c r="I11" s="1">
        <v>0</v>
      </c>
      <c r="J11" s="1">
        <v>1</v>
      </c>
      <c r="K11" s="1">
        <v>15</v>
      </c>
      <c r="L11" s="1">
        <v>2</v>
      </c>
      <c r="M11" s="1">
        <v>0</v>
      </c>
      <c r="N11" s="1">
        <v>13</v>
      </c>
      <c r="O11" s="1">
        <v>11</v>
      </c>
      <c r="P11" s="1">
        <v>3</v>
      </c>
      <c r="Q11" s="1">
        <v>3</v>
      </c>
      <c r="R11" s="69">
        <f t="shared" si="1"/>
        <v>1</v>
      </c>
      <c r="S11" s="1">
        <v>4</v>
      </c>
      <c r="T11" s="1">
        <v>2</v>
      </c>
      <c r="U11" s="1">
        <v>20</v>
      </c>
      <c r="V11" s="1">
        <v>0.224</v>
      </c>
      <c r="W11" s="1">
        <v>0.36599999999999999</v>
      </c>
      <c r="X11" s="1">
        <v>0.26300000000000001</v>
      </c>
      <c r="Y11" s="1"/>
      <c r="AL11" s="1"/>
    </row>
    <row r="12" spans="1:38" x14ac:dyDescent="0.25">
      <c r="A12" t="s">
        <v>503</v>
      </c>
      <c r="B12" t="s">
        <v>514</v>
      </c>
      <c r="C12" t="str">
        <f t="shared" si="0"/>
        <v>Nace, Ethan</v>
      </c>
      <c r="D12" s="1">
        <v>26</v>
      </c>
      <c r="E12" s="1">
        <v>8</v>
      </c>
      <c r="F12" s="1">
        <v>5</v>
      </c>
      <c r="G12" s="1">
        <v>5</v>
      </c>
      <c r="H12" s="1">
        <v>0</v>
      </c>
      <c r="I12" s="1">
        <v>0</v>
      </c>
      <c r="J12" s="1">
        <v>0</v>
      </c>
      <c r="K12" s="1">
        <v>2</v>
      </c>
      <c r="L12" s="1">
        <v>0</v>
      </c>
      <c r="M12" s="1">
        <v>0</v>
      </c>
      <c r="N12" s="1">
        <v>2</v>
      </c>
      <c r="O12" s="1">
        <v>5</v>
      </c>
      <c r="P12" s="1">
        <v>1</v>
      </c>
      <c r="Q12" s="1">
        <v>1</v>
      </c>
      <c r="R12" s="69">
        <f t="shared" si="1"/>
        <v>1</v>
      </c>
      <c r="S12" s="1">
        <v>1</v>
      </c>
      <c r="T12" s="1">
        <v>2</v>
      </c>
      <c r="U12" s="1">
        <v>5</v>
      </c>
      <c r="V12" s="1">
        <v>0.192</v>
      </c>
      <c r="W12" s="1">
        <v>0.27600000000000002</v>
      </c>
      <c r="X12" s="1">
        <v>0.192</v>
      </c>
      <c r="Y12" s="1"/>
      <c r="AL12" s="1"/>
    </row>
    <row r="13" spans="1:38" x14ac:dyDescent="0.25">
      <c r="A13" t="s">
        <v>504</v>
      </c>
      <c r="B13" t="s">
        <v>515</v>
      </c>
      <c r="C13" t="str">
        <f t="shared" si="0"/>
        <v>Salibi, Dominic</v>
      </c>
      <c r="D13" s="1">
        <v>102</v>
      </c>
      <c r="E13" s="1">
        <v>25</v>
      </c>
      <c r="F13" s="1">
        <v>43</v>
      </c>
      <c r="G13" s="1">
        <v>24</v>
      </c>
      <c r="H13" s="1">
        <v>12</v>
      </c>
      <c r="I13" s="1">
        <v>4</v>
      </c>
      <c r="J13" s="1">
        <v>3</v>
      </c>
      <c r="K13" s="1">
        <v>34</v>
      </c>
      <c r="L13" s="1">
        <v>1</v>
      </c>
      <c r="M13" s="1">
        <v>0</v>
      </c>
      <c r="N13" s="1">
        <v>7</v>
      </c>
      <c r="O13" s="1">
        <v>15</v>
      </c>
      <c r="P13" s="1">
        <v>11</v>
      </c>
      <c r="Q13" s="1">
        <v>11</v>
      </c>
      <c r="R13" s="69">
        <f t="shared" si="1"/>
        <v>1</v>
      </c>
      <c r="S13" s="1">
        <v>5</v>
      </c>
      <c r="T13" s="1">
        <v>3</v>
      </c>
      <c r="U13" s="1">
        <v>72</v>
      </c>
      <c r="V13" s="1">
        <v>0.42199999999999999</v>
      </c>
      <c r="W13" s="1">
        <v>0.48199999999999998</v>
      </c>
      <c r="X13" s="1">
        <v>0.70599999999999996</v>
      </c>
      <c r="Y13" s="1"/>
      <c r="AL13" s="1"/>
    </row>
    <row r="14" spans="1:38" x14ac:dyDescent="0.25">
      <c r="A14" t="s">
        <v>505</v>
      </c>
      <c r="B14" t="s">
        <v>516</v>
      </c>
      <c r="C14" t="str">
        <f t="shared" si="0"/>
        <v>Hicks, Owen</v>
      </c>
      <c r="D14" s="1">
        <v>55</v>
      </c>
      <c r="E14" s="1">
        <v>14</v>
      </c>
      <c r="F14" s="1">
        <v>18</v>
      </c>
      <c r="G14" s="1">
        <v>18</v>
      </c>
      <c r="H14" s="1">
        <v>0</v>
      </c>
      <c r="I14" s="1">
        <v>0</v>
      </c>
      <c r="J14" s="1">
        <v>0</v>
      </c>
      <c r="K14" s="1">
        <v>7</v>
      </c>
      <c r="L14" s="1">
        <v>1</v>
      </c>
      <c r="M14" s="1">
        <v>0</v>
      </c>
      <c r="N14" s="1">
        <v>11</v>
      </c>
      <c r="O14" s="1">
        <v>8</v>
      </c>
      <c r="P14" s="1">
        <v>3</v>
      </c>
      <c r="Q14" s="1">
        <v>6</v>
      </c>
      <c r="R14" s="69">
        <f t="shared" si="1"/>
        <v>0.5</v>
      </c>
      <c r="S14" s="1">
        <v>1</v>
      </c>
      <c r="T14" s="1">
        <v>1</v>
      </c>
      <c r="U14" s="1">
        <v>18</v>
      </c>
      <c r="V14" s="1">
        <v>0.32700000000000001</v>
      </c>
      <c r="W14" s="1">
        <v>0.44800000000000001</v>
      </c>
      <c r="X14" s="1">
        <v>0.32700000000000001</v>
      </c>
      <c r="Y14" s="1"/>
      <c r="AL14" s="1"/>
    </row>
    <row r="15" spans="1:38" x14ac:dyDescent="0.25">
      <c r="A15" t="s">
        <v>485</v>
      </c>
      <c r="B15" t="s">
        <v>364</v>
      </c>
      <c r="C15" t="str">
        <f t="shared" si="0"/>
        <v>Hodges, DJ</v>
      </c>
      <c r="D15" s="1">
        <v>118</v>
      </c>
      <c r="E15" s="1">
        <v>41</v>
      </c>
      <c r="F15" s="1">
        <v>44</v>
      </c>
      <c r="G15" s="1">
        <v>34</v>
      </c>
      <c r="H15" s="1">
        <v>5</v>
      </c>
      <c r="I15" s="1">
        <v>0</v>
      </c>
      <c r="J15" s="1">
        <v>5</v>
      </c>
      <c r="K15" s="1">
        <v>33</v>
      </c>
      <c r="L15" s="1">
        <v>1</v>
      </c>
      <c r="M15" s="1">
        <v>0</v>
      </c>
      <c r="N15" s="1">
        <v>22</v>
      </c>
      <c r="O15" s="1">
        <v>21</v>
      </c>
      <c r="P15" s="1">
        <v>14</v>
      </c>
      <c r="Q15" s="1">
        <v>16</v>
      </c>
      <c r="R15" s="69">
        <f t="shared" si="1"/>
        <v>0.875</v>
      </c>
      <c r="S15" s="1">
        <v>7</v>
      </c>
      <c r="T15" s="1">
        <v>6</v>
      </c>
      <c r="U15" s="1">
        <v>64</v>
      </c>
      <c r="V15" s="1">
        <v>0.373</v>
      </c>
      <c r="W15" s="1">
        <v>0.497</v>
      </c>
      <c r="X15" s="1">
        <v>0.54200000000000004</v>
      </c>
      <c r="Y15" s="1"/>
      <c r="AL15" s="1"/>
    </row>
    <row r="16" spans="1:38" x14ac:dyDescent="0.25">
      <c r="A16" t="s">
        <v>524</v>
      </c>
      <c r="B16" t="s">
        <v>14</v>
      </c>
      <c r="C16" t="str">
        <f t="shared" si="0"/>
        <v>Walschmidt, Max</v>
      </c>
      <c r="D16" s="1">
        <v>63</v>
      </c>
      <c r="E16" s="1">
        <v>12</v>
      </c>
      <c r="F16" s="1">
        <v>21</v>
      </c>
      <c r="G16" s="1">
        <v>16</v>
      </c>
      <c r="H16" s="1">
        <v>5</v>
      </c>
      <c r="I16" s="1">
        <v>0</v>
      </c>
      <c r="J16" s="1">
        <v>0</v>
      </c>
      <c r="K16" s="1">
        <v>15</v>
      </c>
      <c r="L16" s="1">
        <v>2</v>
      </c>
      <c r="M16" s="1">
        <v>0</v>
      </c>
      <c r="N16" s="1">
        <v>10</v>
      </c>
      <c r="O16" s="1">
        <v>14</v>
      </c>
      <c r="P16" s="1">
        <v>6</v>
      </c>
      <c r="Q16" s="1">
        <v>8</v>
      </c>
      <c r="R16" s="69">
        <f t="shared" si="1"/>
        <v>0.75</v>
      </c>
      <c r="S16" s="1">
        <v>0</v>
      </c>
      <c r="T16" s="1">
        <v>1</v>
      </c>
      <c r="U16" s="1">
        <v>26</v>
      </c>
      <c r="V16" s="1">
        <v>0.33300000000000002</v>
      </c>
      <c r="W16" s="1">
        <v>0.42499999999999999</v>
      </c>
      <c r="X16" s="1">
        <v>0.41299999999999998</v>
      </c>
      <c r="Y16" s="1"/>
      <c r="AL16" s="1"/>
    </row>
    <row r="17" spans="1:38" x14ac:dyDescent="0.25">
      <c r="A17" t="s">
        <v>506</v>
      </c>
      <c r="B17" t="s">
        <v>517</v>
      </c>
      <c r="C17" t="str">
        <f t="shared" si="0"/>
        <v>Nugent, Raymond</v>
      </c>
      <c r="D17" s="1">
        <v>7</v>
      </c>
      <c r="E17" s="1">
        <v>0</v>
      </c>
      <c r="F17" s="1">
        <v>1</v>
      </c>
      <c r="G17" s="1">
        <v>1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0</v>
      </c>
      <c r="N17" s="1">
        <v>0</v>
      </c>
      <c r="O17" s="1">
        <v>4</v>
      </c>
      <c r="P17" s="1">
        <v>0</v>
      </c>
      <c r="Q17" s="1">
        <v>0</v>
      </c>
      <c r="R17" s="69" t="e">
        <f t="shared" si="1"/>
        <v>#DIV/0!</v>
      </c>
      <c r="S17" s="1">
        <v>0</v>
      </c>
      <c r="T17" s="1">
        <v>0</v>
      </c>
      <c r="U17" s="1">
        <v>1</v>
      </c>
      <c r="V17" s="1">
        <v>0.14299999999999999</v>
      </c>
      <c r="W17" s="1">
        <v>0.14299999999999999</v>
      </c>
      <c r="X17" s="1">
        <v>0.14299999999999999</v>
      </c>
      <c r="Y17" s="1"/>
      <c r="AL17" s="1"/>
    </row>
    <row r="18" spans="1:38" x14ac:dyDescent="0.25">
      <c r="A18" t="s">
        <v>507</v>
      </c>
      <c r="B18" t="s">
        <v>518</v>
      </c>
      <c r="C18" t="str">
        <f t="shared" si="0"/>
        <v>Schroeder, Jaxton</v>
      </c>
      <c r="D18" s="1">
        <v>87</v>
      </c>
      <c r="E18" s="1">
        <v>23</v>
      </c>
      <c r="F18" s="1">
        <v>22</v>
      </c>
      <c r="G18" s="1">
        <v>13</v>
      </c>
      <c r="H18" s="1">
        <v>4</v>
      </c>
      <c r="I18" s="1">
        <v>2</v>
      </c>
      <c r="J18" s="1">
        <v>3</v>
      </c>
      <c r="K18" s="1">
        <v>12</v>
      </c>
      <c r="L18" s="1">
        <v>1</v>
      </c>
      <c r="M18" s="1">
        <v>0</v>
      </c>
      <c r="N18" s="1">
        <v>19</v>
      </c>
      <c r="O18" s="1">
        <v>36</v>
      </c>
      <c r="P18" s="1">
        <v>10</v>
      </c>
      <c r="Q18" s="1">
        <v>11</v>
      </c>
      <c r="R18" s="69">
        <f t="shared" si="1"/>
        <v>0.90909090909090906</v>
      </c>
      <c r="S18" s="1">
        <v>5</v>
      </c>
      <c r="T18" s="1">
        <v>2</v>
      </c>
      <c r="U18" s="1">
        <v>39</v>
      </c>
      <c r="V18" s="1">
        <v>0.253</v>
      </c>
      <c r="W18" s="1">
        <v>0.41399999999999998</v>
      </c>
      <c r="X18" s="1">
        <v>0.44800000000000001</v>
      </c>
      <c r="Y18" s="1"/>
      <c r="AL18" s="1"/>
    </row>
    <row r="19" spans="1:38" x14ac:dyDescent="0.25">
      <c r="A19" t="s">
        <v>508</v>
      </c>
      <c r="B19" t="s">
        <v>519</v>
      </c>
      <c r="C19" t="str">
        <f t="shared" si="0"/>
        <v>Wetmore, Aidan</v>
      </c>
      <c r="D19" s="1">
        <v>13</v>
      </c>
      <c r="E19" s="1">
        <v>11</v>
      </c>
      <c r="F19" s="1">
        <v>3</v>
      </c>
      <c r="G19" s="1">
        <v>3</v>
      </c>
      <c r="H19" s="1">
        <v>0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2</v>
      </c>
      <c r="O19" s="1">
        <v>2</v>
      </c>
      <c r="P19" s="1">
        <v>4</v>
      </c>
      <c r="Q19" s="1">
        <v>4</v>
      </c>
      <c r="R19" s="69">
        <f t="shared" si="1"/>
        <v>1</v>
      </c>
      <c r="S19" s="1">
        <v>3</v>
      </c>
      <c r="T19" s="1">
        <v>2</v>
      </c>
      <c r="U19" s="1">
        <v>3</v>
      </c>
      <c r="V19" s="1">
        <v>0.23100000000000001</v>
      </c>
      <c r="W19" s="1">
        <v>0.44400000000000001</v>
      </c>
      <c r="X19" s="1">
        <v>0.23100000000000001</v>
      </c>
      <c r="Y19" s="1"/>
      <c r="AL19" s="1"/>
    </row>
    <row r="20" spans="1:38" x14ac:dyDescent="0.25">
      <c r="A20" t="s">
        <v>525</v>
      </c>
      <c r="B20" t="s">
        <v>440</v>
      </c>
      <c r="C20" t="str">
        <f t="shared" si="0"/>
        <v>Drak, Cooper</v>
      </c>
      <c r="D20" s="1">
        <v>9</v>
      </c>
      <c r="E20" s="1">
        <v>0</v>
      </c>
      <c r="F20" s="1">
        <v>2</v>
      </c>
      <c r="G20" s="1">
        <v>2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1</v>
      </c>
      <c r="O20" s="1">
        <v>4</v>
      </c>
      <c r="P20" s="1">
        <v>0</v>
      </c>
      <c r="Q20" s="1">
        <v>0</v>
      </c>
      <c r="R20" s="69" t="e">
        <f t="shared" si="1"/>
        <v>#DIV/0!</v>
      </c>
      <c r="S20" s="1">
        <v>0</v>
      </c>
      <c r="T20" s="1">
        <v>0</v>
      </c>
      <c r="U20" s="1">
        <v>2</v>
      </c>
      <c r="V20" s="1">
        <v>0.222</v>
      </c>
      <c r="W20" s="1">
        <v>0.3</v>
      </c>
      <c r="X20" s="1">
        <v>0.222</v>
      </c>
      <c r="Y20" s="1"/>
      <c r="AL20" s="1"/>
    </row>
    <row r="21" spans="1:38" x14ac:dyDescent="0.25">
      <c r="A21" t="s">
        <v>526</v>
      </c>
      <c r="B21" t="s">
        <v>520</v>
      </c>
      <c r="C21" t="str">
        <f t="shared" si="0"/>
        <v>Mhoon-Lopez, Edgar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69" t="e">
        <f t="shared" si="1"/>
        <v>#DIV/0!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/>
      <c r="AL21" s="1"/>
    </row>
    <row r="22" spans="1:38" x14ac:dyDescent="0.25">
      <c r="A22" t="s">
        <v>509</v>
      </c>
      <c r="B22" t="s">
        <v>521</v>
      </c>
      <c r="C22" t="str">
        <f t="shared" si="0"/>
        <v>Thein, Henry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69" t="e">
        <f t="shared" si="1"/>
        <v>#DIV/0!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/>
      <c r="AL22" s="1"/>
    </row>
    <row r="23" spans="1:38" x14ac:dyDescent="0.25">
      <c r="A23" t="s">
        <v>510</v>
      </c>
      <c r="B23" t="s">
        <v>522</v>
      </c>
      <c r="C23" t="str">
        <f t="shared" si="0"/>
        <v>Garces, Christian</v>
      </c>
      <c r="D23" s="1">
        <v>1</v>
      </c>
      <c r="E23" s="1">
        <v>2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69" t="e">
        <f t="shared" si="1"/>
        <v>#DIV/0!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/>
      <c r="AL23" s="1"/>
    </row>
    <row r="24" spans="1:38" x14ac:dyDescent="0.25">
      <c r="A24" t="s">
        <v>441</v>
      </c>
      <c r="B24" t="s">
        <v>42</v>
      </c>
      <c r="C24" t="str">
        <f t="shared" si="0"/>
        <v>Kueter, Sam</v>
      </c>
      <c r="D24" s="1">
        <v>74</v>
      </c>
      <c r="E24" s="1">
        <v>8</v>
      </c>
      <c r="F24" s="1">
        <v>20</v>
      </c>
      <c r="G24" s="1">
        <v>11</v>
      </c>
      <c r="H24" s="1">
        <v>6</v>
      </c>
      <c r="I24" s="1">
        <v>3</v>
      </c>
      <c r="J24" s="1">
        <v>0</v>
      </c>
      <c r="K24" s="1">
        <v>17</v>
      </c>
      <c r="L24" s="1">
        <v>1</v>
      </c>
      <c r="M24" s="1">
        <v>0</v>
      </c>
      <c r="N24" s="1">
        <v>5</v>
      </c>
      <c r="O24" s="1">
        <v>16</v>
      </c>
      <c r="P24" s="1">
        <v>4</v>
      </c>
      <c r="Q24" s="1">
        <v>5</v>
      </c>
      <c r="R24" s="69">
        <f t="shared" si="1"/>
        <v>0.8</v>
      </c>
      <c r="S24" s="1">
        <v>0</v>
      </c>
      <c r="T24" s="1">
        <v>1</v>
      </c>
      <c r="U24" s="1">
        <v>32</v>
      </c>
      <c r="V24" s="1">
        <v>0.27</v>
      </c>
      <c r="W24" s="1">
        <v>0.316</v>
      </c>
      <c r="X24" s="1">
        <v>0.432</v>
      </c>
      <c r="Y24" s="1"/>
      <c r="AL24" s="1"/>
    </row>
    <row r="25" spans="1:38" x14ac:dyDescent="0.25">
      <c r="A25" t="s">
        <v>511</v>
      </c>
      <c r="B25" t="s">
        <v>523</v>
      </c>
      <c r="C25" t="str">
        <f t="shared" si="0"/>
        <v>Boevers, Johannes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0</v>
      </c>
      <c r="Q25" s="1">
        <v>0</v>
      </c>
      <c r="R25" s="69" t="e">
        <f t="shared" si="1"/>
        <v>#DIV/0!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/>
      <c r="AL25" s="1"/>
    </row>
    <row r="26" spans="1:38" s="4" customFormat="1" x14ac:dyDescent="0.25">
      <c r="A26" s="4" t="s">
        <v>425</v>
      </c>
      <c r="D26" s="12">
        <v>1133</v>
      </c>
      <c r="E26" s="12">
        <v>292</v>
      </c>
      <c r="F26" s="12">
        <v>347</v>
      </c>
      <c r="G26" s="12">
        <v>265</v>
      </c>
      <c r="H26" s="12">
        <v>52</v>
      </c>
      <c r="I26" s="12">
        <v>12</v>
      </c>
      <c r="J26" s="12">
        <v>18</v>
      </c>
      <c r="K26" s="12">
        <v>241</v>
      </c>
      <c r="L26" s="12">
        <v>31</v>
      </c>
      <c r="M26" s="12">
        <v>0</v>
      </c>
      <c r="N26" s="12">
        <v>190</v>
      </c>
      <c r="O26" s="12">
        <v>230</v>
      </c>
      <c r="P26" s="12">
        <v>106</v>
      </c>
      <c r="Q26" s="12">
        <v>128</v>
      </c>
      <c r="R26" s="21">
        <f t="shared" si="1"/>
        <v>0.828125</v>
      </c>
      <c r="S26" s="12">
        <v>49</v>
      </c>
      <c r="T26" s="12">
        <v>37</v>
      </c>
      <c r="U26" s="12">
        <v>477</v>
      </c>
      <c r="V26" s="12">
        <v>0.30599999999999999</v>
      </c>
      <c r="W26" s="12">
        <v>0.42699999999999999</v>
      </c>
      <c r="X26" s="12">
        <v>0.42099999999999999</v>
      </c>
      <c r="Y26" s="20">
        <f>E26/(F42+G42)</f>
        <v>6.7906976744186043</v>
      </c>
      <c r="AL26" s="12"/>
    </row>
    <row r="27" spans="1:38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Y27" s="1"/>
    </row>
    <row r="28" spans="1:38" ht="18.75" x14ac:dyDescent="0.3">
      <c r="A28" s="5" t="s">
        <v>67</v>
      </c>
      <c r="C28" s="11"/>
      <c r="D28" s="12" t="s">
        <v>69</v>
      </c>
      <c r="E28" s="12" t="s">
        <v>70</v>
      </c>
      <c r="F28" s="12" t="s">
        <v>71</v>
      </c>
      <c r="G28" s="12" t="s">
        <v>72</v>
      </c>
      <c r="H28" s="12" t="s">
        <v>73</v>
      </c>
      <c r="I28" s="12" t="s">
        <v>74</v>
      </c>
      <c r="J28" s="12" t="s">
        <v>75</v>
      </c>
      <c r="K28" s="12" t="s">
        <v>76</v>
      </c>
      <c r="L28" s="12" t="s">
        <v>82</v>
      </c>
      <c r="M28" s="12" t="s">
        <v>77</v>
      </c>
      <c r="N28" s="12" t="s">
        <v>57</v>
      </c>
      <c r="O28" s="12" t="s">
        <v>78</v>
      </c>
      <c r="P28" s="12" t="s">
        <v>193</v>
      </c>
      <c r="Q28" s="12" t="s">
        <v>80</v>
      </c>
      <c r="R28" s="12" t="s">
        <v>81</v>
      </c>
      <c r="S28" s="12" t="s">
        <v>461</v>
      </c>
      <c r="T28" s="12" t="s">
        <v>460</v>
      </c>
      <c r="U28" s="12" t="s">
        <v>56</v>
      </c>
      <c r="V28" s="1"/>
      <c r="W28" s="1"/>
      <c r="Y28" s="70" t="s">
        <v>539</v>
      </c>
    </row>
    <row r="29" spans="1:38" x14ac:dyDescent="0.25">
      <c r="A29" t="s">
        <v>491</v>
      </c>
      <c r="B29" t="s">
        <v>492</v>
      </c>
      <c r="C29" t="str">
        <f t="shared" ref="C29:C41" si="2">+A29&amp;", "&amp;B29</f>
        <v>Kurtz, Kael</v>
      </c>
      <c r="D29" s="1">
        <v>0</v>
      </c>
      <c r="E29" s="1">
        <v>2</v>
      </c>
      <c r="F29" s="1">
        <v>0</v>
      </c>
      <c r="G29" s="1">
        <v>0</v>
      </c>
      <c r="H29" s="30">
        <v>5</v>
      </c>
      <c r="I29" s="1">
        <v>0</v>
      </c>
      <c r="J29" s="1">
        <v>4</v>
      </c>
      <c r="K29" s="1">
        <v>4</v>
      </c>
      <c r="L29" s="1">
        <v>3</v>
      </c>
      <c r="M29" s="1">
        <v>4.2</v>
      </c>
      <c r="N29" s="1">
        <v>2</v>
      </c>
      <c r="O29" s="1">
        <v>0</v>
      </c>
      <c r="P29" s="1">
        <v>6</v>
      </c>
      <c r="Q29" s="1">
        <v>20</v>
      </c>
      <c r="R29" s="3">
        <v>0.2</v>
      </c>
      <c r="S29" s="8">
        <v>1.2</v>
      </c>
      <c r="T29" s="1">
        <v>71</v>
      </c>
      <c r="U29" s="1">
        <v>0</v>
      </c>
      <c r="V29" s="1">
        <f>+J29+N29</f>
        <v>6</v>
      </c>
      <c r="W29" s="106">
        <f>+H29</f>
        <v>5</v>
      </c>
      <c r="X29" s="99">
        <f>+V29/W29</f>
        <v>1.2</v>
      </c>
      <c r="Y29" s="1"/>
    </row>
    <row r="30" spans="1:38" x14ac:dyDescent="0.25">
      <c r="A30" t="s">
        <v>387</v>
      </c>
      <c r="B30" t="s">
        <v>469</v>
      </c>
      <c r="C30" t="str">
        <f t="shared" si="2"/>
        <v>Mitchell, Jake</v>
      </c>
      <c r="D30" s="1">
        <v>5</v>
      </c>
      <c r="E30" s="1">
        <v>9</v>
      </c>
      <c r="F30" s="1">
        <v>2</v>
      </c>
      <c r="G30" s="1">
        <v>1</v>
      </c>
      <c r="H30" s="30">
        <v>36.33</v>
      </c>
      <c r="I30" s="1">
        <v>0</v>
      </c>
      <c r="J30" s="1">
        <v>26</v>
      </c>
      <c r="K30" s="1">
        <v>17</v>
      </c>
      <c r="L30" s="1">
        <v>11</v>
      </c>
      <c r="M30" s="1">
        <v>2.12</v>
      </c>
      <c r="N30" s="1">
        <v>13</v>
      </c>
      <c r="O30" s="1">
        <v>4</v>
      </c>
      <c r="P30" s="1">
        <v>27</v>
      </c>
      <c r="Q30" s="1">
        <v>132</v>
      </c>
      <c r="R30" s="1">
        <v>0.19700000000000001</v>
      </c>
      <c r="S30" s="8">
        <v>1.07</v>
      </c>
      <c r="T30" s="1">
        <v>542</v>
      </c>
      <c r="U30" s="1">
        <v>1</v>
      </c>
      <c r="V30" s="1">
        <f t="shared" ref="V30:V42" si="3">+J30+N30</f>
        <v>39</v>
      </c>
      <c r="W30" s="99">
        <f t="shared" ref="W30:W42" si="4">+H30</f>
        <v>36.33</v>
      </c>
      <c r="X30" s="99">
        <f t="shared" ref="X30:X42" si="5">+V30/W30</f>
        <v>1.0734929810074318</v>
      </c>
      <c r="Y30" s="1"/>
    </row>
    <row r="31" spans="1:38" x14ac:dyDescent="0.25">
      <c r="A31" t="s">
        <v>502</v>
      </c>
      <c r="B31" t="s">
        <v>513</v>
      </c>
      <c r="C31" t="str">
        <f t="shared" si="2"/>
        <v>Kniss, Oliver</v>
      </c>
      <c r="D31" s="1">
        <v>0</v>
      </c>
      <c r="E31" s="1">
        <v>1</v>
      </c>
      <c r="F31" s="1">
        <v>0</v>
      </c>
      <c r="G31" s="1">
        <v>0</v>
      </c>
      <c r="H31" s="30">
        <v>0.67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2</v>
      </c>
      <c r="O31" s="1">
        <v>1</v>
      </c>
      <c r="P31" s="1">
        <v>1</v>
      </c>
      <c r="Q31" s="1">
        <v>2</v>
      </c>
      <c r="R31" s="3">
        <v>0</v>
      </c>
      <c r="S31" s="8">
        <v>3</v>
      </c>
      <c r="T31" s="1">
        <v>16</v>
      </c>
      <c r="U31" s="1">
        <v>0</v>
      </c>
      <c r="V31" s="1">
        <f t="shared" si="3"/>
        <v>2</v>
      </c>
      <c r="W31" s="99">
        <f t="shared" si="4"/>
        <v>0.67</v>
      </c>
      <c r="X31" s="99">
        <f t="shared" si="5"/>
        <v>2.9850746268656714</v>
      </c>
      <c r="Y31" s="1"/>
    </row>
    <row r="32" spans="1:38" x14ac:dyDescent="0.25">
      <c r="A32" t="s">
        <v>450</v>
      </c>
      <c r="B32" t="s">
        <v>174</v>
      </c>
      <c r="C32" t="str">
        <f t="shared" si="2"/>
        <v>Knudtson, Alex</v>
      </c>
      <c r="D32" s="1">
        <v>3</v>
      </c>
      <c r="E32" s="1">
        <v>5</v>
      </c>
      <c r="F32" s="1">
        <v>1</v>
      </c>
      <c r="G32" s="1">
        <v>3</v>
      </c>
      <c r="H32" s="30">
        <v>14.67</v>
      </c>
      <c r="I32" s="1">
        <v>0</v>
      </c>
      <c r="J32" s="1">
        <v>19</v>
      </c>
      <c r="K32" s="1">
        <v>19</v>
      </c>
      <c r="L32" s="1">
        <v>14</v>
      </c>
      <c r="M32" s="1">
        <v>6.68</v>
      </c>
      <c r="N32" s="1">
        <v>10</v>
      </c>
      <c r="O32" s="1">
        <v>2</v>
      </c>
      <c r="P32" s="1">
        <v>8</v>
      </c>
      <c r="Q32" s="1">
        <v>61</v>
      </c>
      <c r="R32" s="1">
        <v>0.311</v>
      </c>
      <c r="S32" s="8">
        <v>1.98</v>
      </c>
      <c r="T32" s="1">
        <v>281</v>
      </c>
      <c r="U32" s="1">
        <v>3</v>
      </c>
      <c r="V32" s="1">
        <f t="shared" si="3"/>
        <v>29</v>
      </c>
      <c r="W32" s="99">
        <f t="shared" si="4"/>
        <v>14.67</v>
      </c>
      <c r="X32" s="99">
        <f t="shared" si="5"/>
        <v>1.9768234492160872</v>
      </c>
      <c r="Y32" s="1"/>
    </row>
    <row r="33" spans="1:25" x14ac:dyDescent="0.25">
      <c r="A33" t="s">
        <v>481</v>
      </c>
      <c r="B33" t="s">
        <v>488</v>
      </c>
      <c r="C33" t="str">
        <f t="shared" si="2"/>
        <v>Hall, Ty</v>
      </c>
      <c r="D33" s="1">
        <v>0</v>
      </c>
      <c r="E33" s="1">
        <v>9</v>
      </c>
      <c r="F33" s="1">
        <v>0</v>
      </c>
      <c r="G33" s="1">
        <v>1</v>
      </c>
      <c r="H33" s="30">
        <v>10.33</v>
      </c>
      <c r="I33" s="1">
        <v>0</v>
      </c>
      <c r="J33" s="1">
        <v>11</v>
      </c>
      <c r="K33" s="1">
        <v>6</v>
      </c>
      <c r="L33" s="1">
        <v>6</v>
      </c>
      <c r="M33" s="1">
        <v>4.0599999999999996</v>
      </c>
      <c r="N33" s="1">
        <v>3</v>
      </c>
      <c r="O33" s="1">
        <v>6</v>
      </c>
      <c r="P33" s="1">
        <v>5</v>
      </c>
      <c r="Q33" s="1">
        <v>41</v>
      </c>
      <c r="R33" s="1">
        <v>0.26800000000000002</v>
      </c>
      <c r="S33" s="8">
        <v>1.36</v>
      </c>
      <c r="T33" s="1">
        <v>176</v>
      </c>
      <c r="U33" s="1">
        <v>2</v>
      </c>
      <c r="V33" s="1">
        <f t="shared" si="3"/>
        <v>14</v>
      </c>
      <c r="W33" s="99">
        <f t="shared" si="4"/>
        <v>10.33</v>
      </c>
      <c r="X33" s="99">
        <f t="shared" si="5"/>
        <v>1.3552758954501452</v>
      </c>
      <c r="Y33" s="1"/>
    </row>
    <row r="34" spans="1:25" x14ac:dyDescent="0.25">
      <c r="A34" t="s">
        <v>482</v>
      </c>
      <c r="B34" t="s">
        <v>489</v>
      </c>
      <c r="C34" t="str">
        <f t="shared" si="2"/>
        <v>Carlson, Drew</v>
      </c>
      <c r="D34" s="1">
        <v>2</v>
      </c>
      <c r="E34" s="1">
        <v>9</v>
      </c>
      <c r="F34" s="1">
        <v>4</v>
      </c>
      <c r="G34" s="1">
        <v>0</v>
      </c>
      <c r="H34" s="30">
        <v>20.67</v>
      </c>
      <c r="I34" s="1">
        <v>0</v>
      </c>
      <c r="J34" s="1">
        <v>11</v>
      </c>
      <c r="K34" s="1">
        <v>8</v>
      </c>
      <c r="L34" s="1">
        <v>6</v>
      </c>
      <c r="M34" s="1">
        <v>2.0299999999999998</v>
      </c>
      <c r="N34" s="1">
        <v>15</v>
      </c>
      <c r="O34" s="1">
        <v>8</v>
      </c>
      <c r="P34" s="1">
        <v>27</v>
      </c>
      <c r="Q34" s="1">
        <v>66</v>
      </c>
      <c r="R34" s="1">
        <v>0.16700000000000001</v>
      </c>
      <c r="S34" s="8">
        <v>1.26</v>
      </c>
      <c r="T34" s="1">
        <v>381</v>
      </c>
      <c r="U34" s="1">
        <v>4</v>
      </c>
      <c r="V34" s="1">
        <f t="shared" si="3"/>
        <v>26</v>
      </c>
      <c r="W34" s="99">
        <f t="shared" si="4"/>
        <v>20.67</v>
      </c>
      <c r="X34" s="99">
        <f t="shared" si="5"/>
        <v>1.2578616352201257</v>
      </c>
      <c r="Y34" s="1"/>
    </row>
    <row r="35" spans="1:25" x14ac:dyDescent="0.25">
      <c r="A35" t="s">
        <v>483</v>
      </c>
      <c r="B35" t="s">
        <v>490</v>
      </c>
      <c r="C35" t="str">
        <f t="shared" si="2"/>
        <v>Young, Talon</v>
      </c>
      <c r="D35" s="1">
        <v>10</v>
      </c>
      <c r="E35" s="1">
        <v>14</v>
      </c>
      <c r="F35" s="1">
        <v>8</v>
      </c>
      <c r="G35" s="1">
        <v>1</v>
      </c>
      <c r="H35" s="30">
        <v>62.67</v>
      </c>
      <c r="I35" s="1">
        <v>0</v>
      </c>
      <c r="J35" s="1">
        <v>45</v>
      </c>
      <c r="K35" s="1">
        <v>13</v>
      </c>
      <c r="L35" s="1">
        <v>8</v>
      </c>
      <c r="M35" s="1">
        <v>0.89</v>
      </c>
      <c r="N35" s="1">
        <v>12</v>
      </c>
      <c r="O35" s="1">
        <v>5</v>
      </c>
      <c r="P35" s="1">
        <v>50</v>
      </c>
      <c r="Q35" s="1">
        <v>237</v>
      </c>
      <c r="R35" s="3">
        <v>0.19</v>
      </c>
      <c r="S35" s="8">
        <v>0.91</v>
      </c>
      <c r="T35" s="1">
        <v>882</v>
      </c>
      <c r="U35" s="1">
        <v>1</v>
      </c>
      <c r="V35" s="1">
        <f t="shared" si="3"/>
        <v>57</v>
      </c>
      <c r="W35" s="99">
        <f t="shared" si="4"/>
        <v>62.67</v>
      </c>
      <c r="X35" s="99">
        <f t="shared" si="5"/>
        <v>0.90952608903781706</v>
      </c>
      <c r="Y35" s="1"/>
    </row>
    <row r="36" spans="1:25" x14ac:dyDescent="0.25">
      <c r="A36" t="s">
        <v>505</v>
      </c>
      <c r="B36" t="s">
        <v>516</v>
      </c>
      <c r="C36" t="str">
        <f t="shared" si="2"/>
        <v>Hicks, Owen</v>
      </c>
      <c r="D36" s="1">
        <v>1</v>
      </c>
      <c r="E36" s="1">
        <v>4</v>
      </c>
      <c r="F36" s="1">
        <v>1</v>
      </c>
      <c r="G36" s="1">
        <v>0</v>
      </c>
      <c r="H36" s="30">
        <v>6</v>
      </c>
      <c r="I36" s="1">
        <v>0</v>
      </c>
      <c r="J36" s="1">
        <v>5</v>
      </c>
      <c r="K36" s="1">
        <v>2</v>
      </c>
      <c r="L36" s="1">
        <v>2</v>
      </c>
      <c r="M36" s="1">
        <v>2.33</v>
      </c>
      <c r="N36" s="1">
        <v>4</v>
      </c>
      <c r="O36" s="1">
        <v>3</v>
      </c>
      <c r="P36" s="1">
        <v>7</v>
      </c>
      <c r="Q36" s="1">
        <v>20</v>
      </c>
      <c r="R36" s="3">
        <v>0.25</v>
      </c>
      <c r="S36" s="8">
        <v>1.5</v>
      </c>
      <c r="T36" s="1">
        <v>96</v>
      </c>
      <c r="U36" s="1">
        <v>0</v>
      </c>
      <c r="V36" s="1">
        <f t="shared" si="3"/>
        <v>9</v>
      </c>
      <c r="W36" s="99">
        <f t="shared" si="4"/>
        <v>6</v>
      </c>
      <c r="X36" s="99">
        <f t="shared" si="5"/>
        <v>1.5</v>
      </c>
      <c r="Y36" s="1"/>
    </row>
    <row r="37" spans="1:25" x14ac:dyDescent="0.25">
      <c r="A37" t="s">
        <v>486</v>
      </c>
      <c r="B37" t="s">
        <v>14</v>
      </c>
      <c r="C37" t="str">
        <f t="shared" si="2"/>
        <v>Waldschmidt, Max</v>
      </c>
      <c r="D37" s="1">
        <v>7</v>
      </c>
      <c r="E37" s="1">
        <v>10</v>
      </c>
      <c r="F37" s="1">
        <v>4</v>
      </c>
      <c r="G37" s="1">
        <v>2</v>
      </c>
      <c r="H37" s="30">
        <v>34</v>
      </c>
      <c r="I37" s="1">
        <v>0</v>
      </c>
      <c r="J37" s="1">
        <v>14</v>
      </c>
      <c r="K37" s="1">
        <v>17</v>
      </c>
      <c r="L37" s="1">
        <v>9</v>
      </c>
      <c r="M37" s="1">
        <v>1.85</v>
      </c>
      <c r="N37" s="1">
        <v>30</v>
      </c>
      <c r="O37" s="1">
        <v>3</v>
      </c>
      <c r="P37" s="1">
        <v>38</v>
      </c>
      <c r="Q37" s="1">
        <v>120</v>
      </c>
      <c r="R37" s="1">
        <v>0.11700000000000001</v>
      </c>
      <c r="S37" s="8">
        <v>1.29</v>
      </c>
      <c r="T37" s="1">
        <v>618</v>
      </c>
      <c r="U37" s="1">
        <v>2</v>
      </c>
      <c r="V37" s="1">
        <f t="shared" si="3"/>
        <v>44</v>
      </c>
      <c r="W37" s="99">
        <f t="shared" si="4"/>
        <v>34</v>
      </c>
      <c r="X37" s="99">
        <f t="shared" si="5"/>
        <v>1.2941176470588236</v>
      </c>
      <c r="Y37" s="1"/>
    </row>
    <row r="38" spans="1:25" x14ac:dyDescent="0.25">
      <c r="A38" t="s">
        <v>507</v>
      </c>
      <c r="B38" t="s">
        <v>518</v>
      </c>
      <c r="C38" t="str">
        <f t="shared" si="2"/>
        <v>Schroeder, Jaxton</v>
      </c>
      <c r="D38" s="1">
        <v>0</v>
      </c>
      <c r="E38" s="1">
        <v>3</v>
      </c>
      <c r="F38" s="1">
        <v>0</v>
      </c>
      <c r="G38" s="1">
        <v>0</v>
      </c>
      <c r="H38" s="30">
        <v>6.33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5</v>
      </c>
      <c r="Q38" s="1">
        <v>21</v>
      </c>
      <c r="R38" s="1">
        <v>4.8000000000000001E-2</v>
      </c>
      <c r="S38" s="8">
        <v>0.16</v>
      </c>
      <c r="T38" s="1">
        <v>83</v>
      </c>
      <c r="U38" s="1">
        <v>0</v>
      </c>
      <c r="V38" s="1">
        <f t="shared" si="3"/>
        <v>1</v>
      </c>
      <c r="W38" s="99">
        <f t="shared" si="4"/>
        <v>6.33</v>
      </c>
      <c r="X38" s="99">
        <f t="shared" si="5"/>
        <v>0.15797788309636651</v>
      </c>
      <c r="Y38" s="1"/>
    </row>
    <row r="39" spans="1:25" x14ac:dyDescent="0.25">
      <c r="A39" t="s">
        <v>508</v>
      </c>
      <c r="B39" t="s">
        <v>519</v>
      </c>
      <c r="C39" t="str">
        <f t="shared" si="2"/>
        <v>Wetmore, Aidan</v>
      </c>
      <c r="D39" s="1">
        <v>2</v>
      </c>
      <c r="E39" s="1">
        <v>4</v>
      </c>
      <c r="F39" s="1">
        <v>0</v>
      </c>
      <c r="G39" s="1">
        <v>1</v>
      </c>
      <c r="H39" s="30">
        <v>7.67</v>
      </c>
      <c r="I39" s="1">
        <v>0</v>
      </c>
      <c r="J39" s="1">
        <v>12</v>
      </c>
      <c r="K39" s="1">
        <v>4</v>
      </c>
      <c r="L39" s="1">
        <v>4</v>
      </c>
      <c r="M39" s="1">
        <v>3.65</v>
      </c>
      <c r="N39" s="1">
        <v>4</v>
      </c>
      <c r="O39" s="1">
        <v>2</v>
      </c>
      <c r="P39" s="1">
        <v>5</v>
      </c>
      <c r="Q39" s="1">
        <v>34</v>
      </c>
      <c r="R39" s="1">
        <v>0.35299999999999998</v>
      </c>
      <c r="S39" s="8">
        <v>2.09</v>
      </c>
      <c r="T39" s="1">
        <v>136</v>
      </c>
      <c r="U39" s="1">
        <v>1</v>
      </c>
      <c r="V39" s="1">
        <f t="shared" si="3"/>
        <v>16</v>
      </c>
      <c r="W39" s="99">
        <f t="shared" si="4"/>
        <v>7.67</v>
      </c>
      <c r="X39" s="99">
        <f t="shared" si="5"/>
        <v>2.0860495436766624</v>
      </c>
      <c r="Y39" s="1"/>
    </row>
    <row r="40" spans="1:25" x14ac:dyDescent="0.25">
      <c r="A40" t="s">
        <v>463</v>
      </c>
      <c r="B40" t="s">
        <v>440</v>
      </c>
      <c r="C40" t="str">
        <f t="shared" si="2"/>
        <v>Drake, Cooper</v>
      </c>
      <c r="D40" s="1">
        <v>7</v>
      </c>
      <c r="E40" s="1">
        <v>10</v>
      </c>
      <c r="F40" s="1">
        <v>5</v>
      </c>
      <c r="G40" s="1">
        <v>2</v>
      </c>
      <c r="H40" s="30">
        <v>38.67</v>
      </c>
      <c r="I40" s="1">
        <v>0</v>
      </c>
      <c r="J40" s="1">
        <v>25</v>
      </c>
      <c r="K40" s="1">
        <v>24</v>
      </c>
      <c r="L40" s="1">
        <v>17</v>
      </c>
      <c r="M40" s="1">
        <v>3.08</v>
      </c>
      <c r="N40" s="1">
        <v>25</v>
      </c>
      <c r="O40" s="1">
        <v>9</v>
      </c>
      <c r="P40" s="1">
        <v>34</v>
      </c>
      <c r="Q40" s="1">
        <v>141</v>
      </c>
      <c r="R40" s="1">
        <v>0.17699999999999999</v>
      </c>
      <c r="S40" s="8">
        <v>1.29</v>
      </c>
      <c r="T40" s="1">
        <v>652</v>
      </c>
      <c r="U40" s="1">
        <v>1</v>
      </c>
      <c r="V40" s="1">
        <f t="shared" si="3"/>
        <v>50</v>
      </c>
      <c r="W40" s="99">
        <f t="shared" si="4"/>
        <v>38.67</v>
      </c>
      <c r="X40" s="99">
        <f t="shared" si="5"/>
        <v>1.2929919834497026</v>
      </c>
      <c r="Y40" s="1"/>
    </row>
    <row r="41" spans="1:25" x14ac:dyDescent="0.25">
      <c r="A41" t="s">
        <v>511</v>
      </c>
      <c r="B41" t="s">
        <v>523</v>
      </c>
      <c r="C41" t="str">
        <f t="shared" si="2"/>
        <v>Boevers, Johannes</v>
      </c>
      <c r="D41" s="1">
        <v>6</v>
      </c>
      <c r="E41" s="1">
        <v>10</v>
      </c>
      <c r="F41" s="1">
        <v>5</v>
      </c>
      <c r="G41" s="1">
        <v>2</v>
      </c>
      <c r="H41" s="30">
        <v>40.33</v>
      </c>
      <c r="I41" s="1">
        <v>0</v>
      </c>
      <c r="J41" s="1">
        <v>28</v>
      </c>
      <c r="K41" s="1">
        <v>15</v>
      </c>
      <c r="L41" s="1">
        <v>11</v>
      </c>
      <c r="M41" s="1">
        <v>1.91</v>
      </c>
      <c r="N41" s="1">
        <v>14</v>
      </c>
      <c r="O41" s="1">
        <v>7</v>
      </c>
      <c r="P41" s="1">
        <v>35</v>
      </c>
      <c r="Q41" s="1">
        <v>148</v>
      </c>
      <c r="R41" s="1">
        <v>0.189</v>
      </c>
      <c r="S41" s="8">
        <v>1.04</v>
      </c>
      <c r="T41" s="1">
        <v>608</v>
      </c>
      <c r="U41" s="1">
        <v>2</v>
      </c>
      <c r="V41" s="1">
        <f t="shared" si="3"/>
        <v>42</v>
      </c>
      <c r="W41" s="99">
        <f t="shared" si="4"/>
        <v>40.33</v>
      </c>
      <c r="X41" s="99">
        <f t="shared" si="5"/>
        <v>1.0414083808579222</v>
      </c>
      <c r="Y41" s="1"/>
    </row>
    <row r="42" spans="1:25" s="4" customFormat="1" x14ac:dyDescent="0.25">
      <c r="A42" s="4" t="s">
        <v>425</v>
      </c>
      <c r="D42" s="12">
        <f>SUM(D29:D41)</f>
        <v>43</v>
      </c>
      <c r="E42" s="12">
        <f>SUM(E29:E41)</f>
        <v>90</v>
      </c>
      <c r="F42" s="12">
        <f>SUM(F29:F41)</f>
        <v>30</v>
      </c>
      <c r="G42" s="12">
        <f>SUM(G29:G41)</f>
        <v>13</v>
      </c>
      <c r="H42" s="31">
        <v>283.33</v>
      </c>
      <c r="I42" s="12">
        <f>SUM(I29:I41)</f>
        <v>0</v>
      </c>
      <c r="J42" s="12">
        <v>201</v>
      </c>
      <c r="K42" s="12">
        <v>129</v>
      </c>
      <c r="L42" s="12">
        <v>91</v>
      </c>
      <c r="M42" s="12">
        <v>2.25</v>
      </c>
      <c r="N42" s="12">
        <v>134</v>
      </c>
      <c r="O42" s="12">
        <v>50</v>
      </c>
      <c r="P42" s="12">
        <v>248</v>
      </c>
      <c r="Q42" s="12">
        <v>1043</v>
      </c>
      <c r="R42" s="12">
        <v>0.193</v>
      </c>
      <c r="S42" s="20">
        <v>1.18</v>
      </c>
      <c r="T42" s="12">
        <v>4542</v>
      </c>
      <c r="U42" s="12">
        <v>17</v>
      </c>
      <c r="V42" s="12">
        <f t="shared" si="3"/>
        <v>335</v>
      </c>
      <c r="W42" s="67">
        <f t="shared" si="4"/>
        <v>283.33</v>
      </c>
      <c r="X42" s="67">
        <f t="shared" si="5"/>
        <v>1.1823668513747221</v>
      </c>
      <c r="Y42" s="20">
        <f>K42/(F42+G42)</f>
        <v>3</v>
      </c>
    </row>
    <row r="43" spans="1:25" x14ac:dyDescent="0.25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5" ht="45.75" x14ac:dyDescent="0.3">
      <c r="A44" s="5" t="s">
        <v>83</v>
      </c>
      <c r="D44" s="12" t="s">
        <v>84</v>
      </c>
      <c r="E44" s="12" t="s">
        <v>85</v>
      </c>
      <c r="F44" s="12" t="s">
        <v>86</v>
      </c>
      <c r="G44" s="12" t="s">
        <v>195</v>
      </c>
      <c r="H44" s="12" t="s">
        <v>196</v>
      </c>
      <c r="I44" s="12" t="s">
        <v>89</v>
      </c>
      <c r="J44" s="12" t="s">
        <v>60</v>
      </c>
      <c r="K44" s="70" t="s">
        <v>90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5" x14ac:dyDescent="0.25">
      <c r="A45" t="s">
        <v>491</v>
      </c>
      <c r="B45" t="s">
        <v>492</v>
      </c>
      <c r="C45" t="str">
        <f t="shared" ref="C45:C67" si="6">+A45&amp;", "&amp;B45</f>
        <v>Kurtz, Kael</v>
      </c>
      <c r="D45" s="1">
        <v>51</v>
      </c>
      <c r="E45" s="1">
        <v>24</v>
      </c>
      <c r="F45" s="1">
        <v>7</v>
      </c>
      <c r="G45" s="1">
        <v>82</v>
      </c>
      <c r="H45" s="1">
        <v>0.91500000000000004</v>
      </c>
      <c r="I45" s="1">
        <v>0</v>
      </c>
      <c r="J45" s="1">
        <v>0</v>
      </c>
      <c r="K45" s="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5" x14ac:dyDescent="0.25">
      <c r="A46" t="s">
        <v>387</v>
      </c>
      <c r="B46" t="s">
        <v>469</v>
      </c>
      <c r="C46" t="str">
        <f t="shared" si="6"/>
        <v>Mitchell, Jake</v>
      </c>
      <c r="D46" s="1">
        <v>10</v>
      </c>
      <c r="E46" s="1">
        <v>48</v>
      </c>
      <c r="F46" s="1">
        <v>2</v>
      </c>
      <c r="G46" s="1">
        <v>60</v>
      </c>
      <c r="H46" s="1">
        <v>0.96699999999999997</v>
      </c>
      <c r="I46" s="1">
        <v>0</v>
      </c>
      <c r="J46" s="1">
        <v>0</v>
      </c>
      <c r="K46" s="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5" x14ac:dyDescent="0.25">
      <c r="A47" t="s">
        <v>480</v>
      </c>
      <c r="B47" t="s">
        <v>487</v>
      </c>
      <c r="C47" t="str">
        <f t="shared" si="6"/>
        <v>Rindels, Austin</v>
      </c>
      <c r="D47" s="1">
        <v>3</v>
      </c>
      <c r="E47" s="1">
        <v>89</v>
      </c>
      <c r="F47" s="1">
        <v>2</v>
      </c>
      <c r="G47" s="1">
        <v>94</v>
      </c>
      <c r="H47" s="1">
        <v>0.97899999999999998</v>
      </c>
      <c r="I47" s="1">
        <v>1</v>
      </c>
      <c r="J47" s="1">
        <v>15</v>
      </c>
      <c r="K47" s="9">
        <f t="shared" ref="K47:K68" si="7">I47/(I47+J47)</f>
        <v>6.25E-2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5" x14ac:dyDescent="0.25">
      <c r="A48" t="s">
        <v>462</v>
      </c>
      <c r="B48" t="s">
        <v>512</v>
      </c>
      <c r="C48" t="str">
        <f t="shared" si="6"/>
        <v>Newton, Carsen</v>
      </c>
      <c r="D48" s="1">
        <v>0</v>
      </c>
      <c r="E48" s="1">
        <v>65</v>
      </c>
      <c r="F48" s="1">
        <v>1</v>
      </c>
      <c r="G48" s="1">
        <v>66</v>
      </c>
      <c r="H48" s="1">
        <v>0.98499999999999999</v>
      </c>
      <c r="I48" s="1">
        <v>0</v>
      </c>
      <c r="J48" s="1">
        <v>0</v>
      </c>
      <c r="K48" s="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t="s">
        <v>502</v>
      </c>
      <c r="B49" t="s">
        <v>513</v>
      </c>
      <c r="C49" t="str">
        <f t="shared" si="6"/>
        <v>Kniss, Oliver</v>
      </c>
      <c r="D49" s="1">
        <v>0</v>
      </c>
      <c r="E49" s="1">
        <v>2</v>
      </c>
      <c r="F49" s="1">
        <v>0</v>
      </c>
      <c r="G49" s="1">
        <v>2</v>
      </c>
      <c r="H49" s="1">
        <v>1</v>
      </c>
      <c r="I49" s="1">
        <v>0</v>
      </c>
      <c r="J49" s="1">
        <v>0</v>
      </c>
      <c r="K49" s="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t="s">
        <v>450</v>
      </c>
      <c r="B50" t="s">
        <v>174</v>
      </c>
      <c r="C50" t="str">
        <f t="shared" si="6"/>
        <v>Knudtson, Alex</v>
      </c>
      <c r="D50" s="1">
        <v>41</v>
      </c>
      <c r="E50" s="1">
        <v>19</v>
      </c>
      <c r="F50" s="1">
        <v>5</v>
      </c>
      <c r="G50" s="1">
        <v>65</v>
      </c>
      <c r="H50" s="1">
        <v>0.92300000000000004</v>
      </c>
      <c r="I50" s="1">
        <v>0</v>
      </c>
      <c r="J50" s="1">
        <v>0</v>
      </c>
      <c r="K50" s="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t="s">
        <v>481</v>
      </c>
      <c r="B51" t="s">
        <v>488</v>
      </c>
      <c r="C51" t="str">
        <f t="shared" si="6"/>
        <v>Hall, Ty</v>
      </c>
      <c r="D51" s="1">
        <v>13</v>
      </c>
      <c r="E51" s="1">
        <v>99</v>
      </c>
      <c r="F51" s="1">
        <v>5</v>
      </c>
      <c r="G51" s="1">
        <v>117</v>
      </c>
      <c r="H51" s="1">
        <v>0.95699999999999996</v>
      </c>
      <c r="I51" s="1">
        <v>3</v>
      </c>
      <c r="J51" s="1">
        <v>25</v>
      </c>
      <c r="K51" s="9">
        <f t="shared" si="7"/>
        <v>0.10714285714285714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t="s">
        <v>482</v>
      </c>
      <c r="B52" t="s">
        <v>489</v>
      </c>
      <c r="C52" t="str">
        <f t="shared" si="6"/>
        <v>Carlson, Drew</v>
      </c>
      <c r="D52" s="1">
        <v>29</v>
      </c>
      <c r="E52" s="1">
        <v>32</v>
      </c>
      <c r="F52" s="1">
        <v>15</v>
      </c>
      <c r="G52" s="1">
        <v>76</v>
      </c>
      <c r="H52" s="1">
        <v>0.80300000000000005</v>
      </c>
      <c r="I52" s="1">
        <v>1</v>
      </c>
      <c r="J52" s="1">
        <v>0</v>
      </c>
      <c r="K52" s="9">
        <f t="shared" si="7"/>
        <v>1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t="s">
        <v>483</v>
      </c>
      <c r="B53" t="s">
        <v>490</v>
      </c>
      <c r="C53" t="str">
        <f t="shared" si="6"/>
        <v>Young, Talon</v>
      </c>
      <c r="D53" s="1">
        <v>9</v>
      </c>
      <c r="E53" s="1">
        <v>88</v>
      </c>
      <c r="F53" s="1">
        <v>3</v>
      </c>
      <c r="G53" s="1">
        <v>100</v>
      </c>
      <c r="H53" s="1">
        <v>0.97</v>
      </c>
      <c r="I53" s="1">
        <v>0</v>
      </c>
      <c r="J53" s="1">
        <v>17</v>
      </c>
      <c r="K53" s="9">
        <f t="shared" si="7"/>
        <v>0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t="s">
        <v>503</v>
      </c>
      <c r="B54" t="s">
        <v>514</v>
      </c>
      <c r="C54" t="str">
        <f t="shared" si="6"/>
        <v>Nace, Ethan</v>
      </c>
      <c r="D54" s="1">
        <v>27</v>
      </c>
      <c r="E54" s="1">
        <v>15</v>
      </c>
      <c r="F54" s="1">
        <v>3</v>
      </c>
      <c r="G54" s="1">
        <v>45</v>
      </c>
      <c r="H54" s="1">
        <v>0.93300000000000005</v>
      </c>
      <c r="I54" s="1">
        <v>0</v>
      </c>
      <c r="J54" s="1">
        <v>0</v>
      </c>
      <c r="K54" s="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t="s">
        <v>504</v>
      </c>
      <c r="B55" t="s">
        <v>515</v>
      </c>
      <c r="C55" t="str">
        <f t="shared" si="6"/>
        <v>Salibi, Dominic</v>
      </c>
      <c r="D55" s="1">
        <v>55</v>
      </c>
      <c r="E55" s="1">
        <v>32</v>
      </c>
      <c r="F55" s="1">
        <v>15</v>
      </c>
      <c r="G55" s="1">
        <v>102</v>
      </c>
      <c r="H55" s="1">
        <v>0.85299999999999998</v>
      </c>
      <c r="I55" s="1">
        <v>0</v>
      </c>
      <c r="J55" s="1">
        <v>0</v>
      </c>
      <c r="K55" s="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t="s">
        <v>505</v>
      </c>
      <c r="B56" t="s">
        <v>516</v>
      </c>
      <c r="C56" t="str">
        <f t="shared" si="6"/>
        <v>Hicks, Owen</v>
      </c>
      <c r="D56" s="1">
        <v>42</v>
      </c>
      <c r="E56" s="1">
        <v>21</v>
      </c>
      <c r="F56" s="1">
        <v>7</v>
      </c>
      <c r="G56" s="1">
        <v>70</v>
      </c>
      <c r="H56" s="1">
        <v>0.9</v>
      </c>
      <c r="I56" s="1">
        <v>0</v>
      </c>
      <c r="J56" s="1">
        <v>0</v>
      </c>
      <c r="K56" s="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t="s">
        <v>485</v>
      </c>
      <c r="B57" t="s">
        <v>364</v>
      </c>
      <c r="C57" t="str">
        <f t="shared" si="6"/>
        <v>Hodges, DJ</v>
      </c>
      <c r="D57" s="1">
        <v>1</v>
      </c>
      <c r="E57" s="1">
        <v>12</v>
      </c>
      <c r="F57" s="1">
        <v>3</v>
      </c>
      <c r="G57" s="1">
        <v>16</v>
      </c>
      <c r="H57" s="1">
        <v>0.81200000000000006</v>
      </c>
      <c r="I57" s="1">
        <v>0</v>
      </c>
      <c r="J57" s="1">
        <v>0</v>
      </c>
      <c r="K57" s="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t="s">
        <v>486</v>
      </c>
      <c r="B58" t="s">
        <v>14</v>
      </c>
      <c r="C58" t="str">
        <f t="shared" si="6"/>
        <v>Waldschmidt, Max</v>
      </c>
      <c r="D58" s="1">
        <v>7</v>
      </c>
      <c r="E58" s="1">
        <v>16</v>
      </c>
      <c r="F58" s="1">
        <v>1</v>
      </c>
      <c r="G58" s="1">
        <v>24</v>
      </c>
      <c r="H58" s="1">
        <v>0.95799999999999996</v>
      </c>
      <c r="I58" s="1">
        <v>0</v>
      </c>
      <c r="J58" s="1">
        <v>0</v>
      </c>
      <c r="K58" s="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t="s">
        <v>506</v>
      </c>
      <c r="B59" t="s">
        <v>517</v>
      </c>
      <c r="C59" t="str">
        <f t="shared" si="6"/>
        <v>Nugent, Raymond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t="s">
        <v>507</v>
      </c>
      <c r="B60" t="s">
        <v>518</v>
      </c>
      <c r="C60" t="str">
        <f t="shared" si="6"/>
        <v>Schroeder, Jaxton</v>
      </c>
      <c r="D60" s="1">
        <v>13</v>
      </c>
      <c r="E60" s="1">
        <v>157</v>
      </c>
      <c r="F60" s="1">
        <v>5</v>
      </c>
      <c r="G60" s="1">
        <v>175</v>
      </c>
      <c r="H60" s="1">
        <v>0.97099999999999997</v>
      </c>
      <c r="I60" s="1">
        <v>0</v>
      </c>
      <c r="J60" s="1">
        <v>0</v>
      </c>
      <c r="K60" s="9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t="s">
        <v>508</v>
      </c>
      <c r="B61" t="s">
        <v>519</v>
      </c>
      <c r="C61" t="str">
        <f t="shared" si="6"/>
        <v>Wetmore, Aidan</v>
      </c>
      <c r="D61" s="1">
        <v>1</v>
      </c>
      <c r="E61" s="1">
        <v>4</v>
      </c>
      <c r="F61" s="1">
        <v>0</v>
      </c>
      <c r="G61" s="1">
        <v>5</v>
      </c>
      <c r="H61" s="1">
        <v>1</v>
      </c>
      <c r="I61" s="1">
        <v>0</v>
      </c>
      <c r="J61" s="1">
        <v>0</v>
      </c>
      <c r="K61" s="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t="s">
        <v>463</v>
      </c>
      <c r="B62" t="s">
        <v>440</v>
      </c>
      <c r="C62" t="str">
        <f t="shared" si="6"/>
        <v>Drake, Cooper</v>
      </c>
      <c r="D62" s="1">
        <v>8</v>
      </c>
      <c r="E62" s="1">
        <v>1</v>
      </c>
      <c r="F62" s="1">
        <v>0</v>
      </c>
      <c r="G62" s="1">
        <v>9</v>
      </c>
      <c r="H62" s="1">
        <v>1</v>
      </c>
      <c r="I62" s="1">
        <v>0</v>
      </c>
      <c r="J62" s="1">
        <v>0</v>
      </c>
      <c r="K62" s="9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t="s">
        <v>526</v>
      </c>
      <c r="B63" t="s">
        <v>520</v>
      </c>
      <c r="C63" t="str">
        <f t="shared" si="6"/>
        <v>Mhoon-Lopez, Edgar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9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t="s">
        <v>509</v>
      </c>
      <c r="B64" t="s">
        <v>521</v>
      </c>
      <c r="C64" t="str">
        <f t="shared" si="6"/>
        <v>Thein, Henry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9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t="s">
        <v>510</v>
      </c>
      <c r="B65" t="s">
        <v>522</v>
      </c>
      <c r="C65" t="str">
        <f t="shared" si="6"/>
        <v>Garces, Christian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9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t="s">
        <v>441</v>
      </c>
      <c r="B66" t="s">
        <v>42</v>
      </c>
      <c r="C66" t="str">
        <f t="shared" si="6"/>
        <v>Kueter, Sam</v>
      </c>
      <c r="D66" s="1">
        <v>11</v>
      </c>
      <c r="E66" s="1">
        <v>117</v>
      </c>
      <c r="F66" s="1">
        <v>8</v>
      </c>
      <c r="G66" s="1">
        <v>136</v>
      </c>
      <c r="H66" s="1">
        <v>0.94099999999999995</v>
      </c>
      <c r="I66" s="1">
        <v>0</v>
      </c>
      <c r="J66" s="1">
        <v>0</v>
      </c>
      <c r="K66" s="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t="s">
        <v>511</v>
      </c>
      <c r="B67" t="s">
        <v>523</v>
      </c>
      <c r="C67" t="str">
        <f t="shared" si="6"/>
        <v>Boevers, Johannes</v>
      </c>
      <c r="D67" s="1">
        <v>6</v>
      </c>
      <c r="E67" s="1">
        <v>0</v>
      </c>
      <c r="F67" s="1">
        <v>2</v>
      </c>
      <c r="G67" s="1">
        <v>8</v>
      </c>
      <c r="H67" s="1">
        <v>0.75</v>
      </c>
      <c r="I67" s="1">
        <v>0</v>
      </c>
      <c r="J67" s="1">
        <v>0</v>
      </c>
      <c r="K67" s="9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t="s">
        <v>425</v>
      </c>
      <c r="B68" t="s">
        <v>479</v>
      </c>
      <c r="D68" s="1">
        <v>327</v>
      </c>
      <c r="E68" s="1">
        <v>841</v>
      </c>
      <c r="F68" s="1">
        <v>84</v>
      </c>
      <c r="G68" s="1">
        <v>1252</v>
      </c>
      <c r="H68" s="1">
        <v>0.93300000000000005</v>
      </c>
      <c r="I68" s="1">
        <v>5</v>
      </c>
      <c r="J68" s="1">
        <v>57</v>
      </c>
      <c r="K68" s="9">
        <f t="shared" si="7"/>
        <v>8.0645161290322578E-2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F5BB7-A817-4728-853C-6D93F1911797}">
  <dimension ref="A1:Y68"/>
  <sheetViews>
    <sheetView workbookViewId="0">
      <selection activeCell="E35" sqref="E35"/>
    </sheetView>
  </sheetViews>
  <sheetFormatPr defaultRowHeight="15" x14ac:dyDescent="0.25"/>
  <cols>
    <col min="1" max="1" width="14.140625" customWidth="1"/>
    <col min="2" max="2" width="11.5703125" customWidth="1"/>
    <col min="3" max="3" width="26.140625" style="11" customWidth="1"/>
  </cols>
  <sheetData>
    <row r="1" spans="1:25" x14ac:dyDescent="0.25">
      <c r="A1" s="2">
        <v>2022</v>
      </c>
      <c r="B1" s="4" t="s">
        <v>219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5" ht="30.75" x14ac:dyDescent="0.3">
      <c r="A2" s="5" t="s">
        <v>68</v>
      </c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457</v>
      </c>
      <c r="N2" s="12" t="s">
        <v>57</v>
      </c>
      <c r="O2" s="12" t="s">
        <v>58</v>
      </c>
      <c r="P2" s="12" t="s">
        <v>59</v>
      </c>
      <c r="Q2" s="12" t="s">
        <v>60</v>
      </c>
      <c r="R2" s="12" t="s">
        <v>132</v>
      </c>
      <c r="S2" s="12" t="s">
        <v>61</v>
      </c>
      <c r="T2" s="12" t="s">
        <v>458</v>
      </c>
      <c r="U2" s="12" t="s">
        <v>459</v>
      </c>
      <c r="V2" s="12" t="s">
        <v>64</v>
      </c>
      <c r="W2" s="12" t="s">
        <v>62</v>
      </c>
      <c r="X2" s="12" t="s">
        <v>63</v>
      </c>
      <c r="Y2" s="70" t="s">
        <v>539</v>
      </c>
    </row>
    <row r="3" spans="1:25" x14ac:dyDescent="0.25">
      <c r="A3" t="s">
        <v>447</v>
      </c>
      <c r="B3" t="s">
        <v>27</v>
      </c>
      <c r="C3" t="str">
        <f>+A3&amp;", "&amp;B3</f>
        <v>Bouska, Joey</v>
      </c>
      <c r="D3" s="1">
        <v>141</v>
      </c>
      <c r="E3" s="1">
        <v>42</v>
      </c>
      <c r="F3" s="1">
        <v>53</v>
      </c>
      <c r="G3" s="1">
        <v>48</v>
      </c>
      <c r="H3" s="1">
        <v>4</v>
      </c>
      <c r="I3" s="1">
        <v>1</v>
      </c>
      <c r="J3" s="1">
        <v>0</v>
      </c>
      <c r="K3" s="1">
        <v>22</v>
      </c>
      <c r="L3" s="1">
        <v>2</v>
      </c>
      <c r="M3" s="1">
        <v>0</v>
      </c>
      <c r="N3" s="1">
        <v>10</v>
      </c>
      <c r="O3" s="1">
        <v>15</v>
      </c>
      <c r="P3" s="1">
        <v>15</v>
      </c>
      <c r="Q3" s="1">
        <v>19</v>
      </c>
      <c r="R3" s="86">
        <f>P3/Q3</f>
        <v>0.78947368421052633</v>
      </c>
      <c r="S3" s="1">
        <v>9</v>
      </c>
      <c r="T3" s="1">
        <v>9</v>
      </c>
      <c r="U3" s="1">
        <v>59</v>
      </c>
      <c r="V3" s="71">
        <v>0.376</v>
      </c>
      <c r="W3" s="71">
        <v>0.45</v>
      </c>
      <c r="X3" s="71">
        <v>0.41799999999999998</v>
      </c>
      <c r="Y3" s="1"/>
    </row>
    <row r="4" spans="1:25" x14ac:dyDescent="0.25">
      <c r="A4" t="s">
        <v>397</v>
      </c>
      <c r="B4" t="s">
        <v>368</v>
      </c>
      <c r="C4" t="str">
        <f t="shared" ref="C4:C26" si="0">+A4&amp;", "&amp;B4</f>
        <v>Obermueller, Cade</v>
      </c>
      <c r="D4" s="1">
        <v>105</v>
      </c>
      <c r="E4" s="1">
        <v>22</v>
      </c>
      <c r="F4" s="1">
        <v>43</v>
      </c>
      <c r="G4" s="1">
        <v>29</v>
      </c>
      <c r="H4" s="1">
        <v>10</v>
      </c>
      <c r="I4" s="1">
        <v>3</v>
      </c>
      <c r="J4" s="1">
        <v>1</v>
      </c>
      <c r="K4" s="1">
        <v>40</v>
      </c>
      <c r="L4" s="1">
        <v>6</v>
      </c>
      <c r="M4" s="1">
        <v>0</v>
      </c>
      <c r="N4" s="1">
        <v>12</v>
      </c>
      <c r="O4" s="1">
        <v>10</v>
      </c>
      <c r="P4" s="1">
        <v>7</v>
      </c>
      <c r="Q4" s="1">
        <v>7</v>
      </c>
      <c r="R4" s="86">
        <f t="shared" ref="R4:R27" si="1">P4/Q4</f>
        <v>1</v>
      </c>
      <c r="S4" s="1">
        <v>6</v>
      </c>
      <c r="T4" s="1">
        <v>3</v>
      </c>
      <c r="U4" s="1">
        <v>62</v>
      </c>
      <c r="V4" s="71">
        <v>0.41</v>
      </c>
      <c r="W4" s="71">
        <v>0.496</v>
      </c>
      <c r="X4" s="71">
        <v>0.59</v>
      </c>
      <c r="Y4" s="1"/>
    </row>
    <row r="5" spans="1:25" x14ac:dyDescent="0.25">
      <c r="A5" t="s">
        <v>480</v>
      </c>
      <c r="B5" t="s">
        <v>487</v>
      </c>
      <c r="C5" t="str">
        <f t="shared" si="0"/>
        <v>Rindels, Austin</v>
      </c>
      <c r="D5" s="1">
        <v>14</v>
      </c>
      <c r="E5" s="1">
        <v>5</v>
      </c>
      <c r="F5" s="1">
        <v>2</v>
      </c>
      <c r="G5" s="1">
        <v>2</v>
      </c>
      <c r="H5" s="1">
        <v>0</v>
      </c>
      <c r="I5" s="1">
        <v>0</v>
      </c>
      <c r="J5" s="1">
        <v>0</v>
      </c>
      <c r="K5" s="1">
        <v>2</v>
      </c>
      <c r="L5" s="1">
        <v>1</v>
      </c>
      <c r="M5" s="1">
        <v>0</v>
      </c>
      <c r="N5" s="1">
        <v>3</v>
      </c>
      <c r="O5" s="1">
        <v>7</v>
      </c>
      <c r="P5" s="1">
        <v>0</v>
      </c>
      <c r="Q5" s="1">
        <v>0</v>
      </c>
      <c r="R5" s="86" t="e">
        <f t="shared" si="1"/>
        <v>#DIV/0!</v>
      </c>
      <c r="S5" s="1">
        <v>3</v>
      </c>
      <c r="T5" s="1">
        <v>0</v>
      </c>
      <c r="U5" s="1">
        <v>2</v>
      </c>
      <c r="V5" s="71">
        <v>0.14299999999999999</v>
      </c>
      <c r="W5" s="71">
        <v>0.4</v>
      </c>
      <c r="X5" s="71">
        <v>0.14299999999999999</v>
      </c>
      <c r="Y5" s="1"/>
    </row>
    <row r="6" spans="1:25" x14ac:dyDescent="0.25">
      <c r="A6" t="s">
        <v>389</v>
      </c>
      <c r="B6" t="s">
        <v>390</v>
      </c>
      <c r="C6" t="str">
        <f t="shared" si="0"/>
        <v>Seaton, Carter</v>
      </c>
      <c r="D6" s="1">
        <v>125</v>
      </c>
      <c r="E6" s="1">
        <v>41</v>
      </c>
      <c r="F6" s="1">
        <v>41</v>
      </c>
      <c r="G6" s="1">
        <v>25</v>
      </c>
      <c r="H6" s="1">
        <v>10</v>
      </c>
      <c r="I6" s="1">
        <v>5</v>
      </c>
      <c r="J6" s="1">
        <v>1</v>
      </c>
      <c r="K6" s="1">
        <v>22</v>
      </c>
      <c r="L6" s="1">
        <v>6</v>
      </c>
      <c r="M6" s="1">
        <v>0</v>
      </c>
      <c r="N6" s="1">
        <v>21</v>
      </c>
      <c r="O6" s="1">
        <v>20</v>
      </c>
      <c r="P6" s="1">
        <v>13</v>
      </c>
      <c r="Q6" s="1">
        <v>14</v>
      </c>
      <c r="R6" s="86">
        <f t="shared" si="1"/>
        <v>0.9285714285714286</v>
      </c>
      <c r="S6" s="1">
        <v>9</v>
      </c>
      <c r="T6" s="1">
        <v>1</v>
      </c>
      <c r="U6" s="1">
        <v>64</v>
      </c>
      <c r="V6" s="71">
        <v>0.32800000000000001</v>
      </c>
      <c r="W6" s="71">
        <v>0.45800000000000002</v>
      </c>
      <c r="X6" s="71">
        <v>0.51200000000000001</v>
      </c>
      <c r="Y6" s="1"/>
    </row>
    <row r="7" spans="1:25" x14ac:dyDescent="0.25">
      <c r="A7" t="s">
        <v>450</v>
      </c>
      <c r="B7" t="s">
        <v>174</v>
      </c>
      <c r="C7" t="str">
        <f t="shared" si="0"/>
        <v>Knudtson, Alex</v>
      </c>
      <c r="D7" s="1">
        <v>124</v>
      </c>
      <c r="E7" s="1">
        <v>27</v>
      </c>
      <c r="F7" s="1">
        <v>45</v>
      </c>
      <c r="G7" s="1">
        <v>36</v>
      </c>
      <c r="H7" s="1">
        <v>7</v>
      </c>
      <c r="I7" s="1">
        <v>2</v>
      </c>
      <c r="J7" s="1">
        <v>0</v>
      </c>
      <c r="K7" s="1">
        <v>38</v>
      </c>
      <c r="L7" s="1">
        <v>7</v>
      </c>
      <c r="M7" s="1">
        <v>0</v>
      </c>
      <c r="N7" s="1">
        <v>15</v>
      </c>
      <c r="O7" s="1">
        <v>22</v>
      </c>
      <c r="P7" s="1">
        <v>14</v>
      </c>
      <c r="Q7" s="1">
        <v>19</v>
      </c>
      <c r="R7" s="86">
        <f t="shared" si="1"/>
        <v>0.73684210526315785</v>
      </c>
      <c r="S7" s="1">
        <v>2</v>
      </c>
      <c r="T7" s="1">
        <v>3</v>
      </c>
      <c r="U7" s="1">
        <v>56</v>
      </c>
      <c r="V7" s="71">
        <v>0.36299999999999999</v>
      </c>
      <c r="W7" s="71">
        <v>0.44</v>
      </c>
      <c r="X7" s="71">
        <v>0.45200000000000001</v>
      </c>
      <c r="Y7" s="1"/>
    </row>
    <row r="8" spans="1:25" x14ac:dyDescent="0.25">
      <c r="A8" t="s">
        <v>481</v>
      </c>
      <c r="B8" t="s">
        <v>488</v>
      </c>
      <c r="C8" t="str">
        <f t="shared" si="0"/>
        <v>Hall, Ty</v>
      </c>
      <c r="D8" s="1">
        <v>8</v>
      </c>
      <c r="E8" s="1">
        <v>0</v>
      </c>
      <c r="F8" s="1">
        <v>4</v>
      </c>
      <c r="G8" s="1">
        <v>4</v>
      </c>
      <c r="H8" s="1">
        <v>0</v>
      </c>
      <c r="I8" s="1">
        <v>0</v>
      </c>
      <c r="J8" s="1">
        <v>0</v>
      </c>
      <c r="K8" s="1">
        <v>4</v>
      </c>
      <c r="L8" s="1">
        <v>1</v>
      </c>
      <c r="M8" s="1">
        <v>0</v>
      </c>
      <c r="N8" s="1">
        <v>0</v>
      </c>
      <c r="O8" s="1">
        <v>1</v>
      </c>
      <c r="P8" s="1">
        <v>0</v>
      </c>
      <c r="Q8" s="1">
        <v>0</v>
      </c>
      <c r="R8" s="86" t="e">
        <f t="shared" si="1"/>
        <v>#DIV/0!</v>
      </c>
      <c r="S8" s="1">
        <v>1</v>
      </c>
      <c r="T8" s="1">
        <v>0</v>
      </c>
      <c r="U8" s="1">
        <v>4</v>
      </c>
      <c r="V8" s="71">
        <v>0.5</v>
      </c>
      <c r="W8" s="71">
        <v>0.55600000000000005</v>
      </c>
      <c r="X8" s="71">
        <v>0.5</v>
      </c>
      <c r="Y8" s="1"/>
    </row>
    <row r="9" spans="1:25" x14ac:dyDescent="0.25">
      <c r="A9" t="s">
        <v>5</v>
      </c>
      <c r="B9" t="s">
        <v>129</v>
      </c>
      <c r="C9" t="str">
        <f t="shared" si="0"/>
        <v>Milder, Logan</v>
      </c>
      <c r="D9" s="1">
        <v>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86" t="e">
        <f t="shared" si="1"/>
        <v>#DIV/0!</v>
      </c>
      <c r="S9" s="1">
        <v>0</v>
      </c>
      <c r="T9" s="1">
        <v>0</v>
      </c>
      <c r="U9" s="1">
        <v>0</v>
      </c>
      <c r="V9" s="71">
        <v>0</v>
      </c>
      <c r="W9" s="71">
        <v>0</v>
      </c>
      <c r="X9" s="71">
        <v>0</v>
      </c>
      <c r="Y9" s="1"/>
    </row>
    <row r="10" spans="1:25" x14ac:dyDescent="0.25">
      <c r="A10" t="s">
        <v>482</v>
      </c>
      <c r="B10" t="s">
        <v>489</v>
      </c>
      <c r="C10" t="str">
        <f t="shared" si="0"/>
        <v>Carlson, Drew</v>
      </c>
      <c r="D10" s="1">
        <v>70</v>
      </c>
      <c r="E10" s="1">
        <v>12</v>
      </c>
      <c r="F10" s="1">
        <v>19</v>
      </c>
      <c r="G10" s="1">
        <v>12</v>
      </c>
      <c r="H10" s="1">
        <v>7</v>
      </c>
      <c r="I10" s="1">
        <v>0</v>
      </c>
      <c r="J10" s="1">
        <v>0</v>
      </c>
      <c r="K10" s="1">
        <v>14</v>
      </c>
      <c r="L10" s="1">
        <v>1</v>
      </c>
      <c r="M10" s="1">
        <v>0</v>
      </c>
      <c r="N10" s="1">
        <v>13</v>
      </c>
      <c r="O10" s="1">
        <v>20</v>
      </c>
      <c r="P10" s="1">
        <v>6</v>
      </c>
      <c r="Q10" s="1">
        <v>6</v>
      </c>
      <c r="R10" s="86">
        <f t="shared" si="1"/>
        <v>1</v>
      </c>
      <c r="S10" s="1">
        <v>2</v>
      </c>
      <c r="T10" s="1">
        <v>2</v>
      </c>
      <c r="U10" s="1">
        <v>26</v>
      </c>
      <c r="V10" s="71">
        <v>0.27100000000000002</v>
      </c>
      <c r="W10" s="71">
        <v>0.4</v>
      </c>
      <c r="X10" s="71">
        <v>0.371</v>
      </c>
      <c r="Y10" s="1"/>
    </row>
    <row r="11" spans="1:25" x14ac:dyDescent="0.25">
      <c r="A11" t="s">
        <v>483</v>
      </c>
      <c r="B11" t="s">
        <v>490</v>
      </c>
      <c r="C11" t="str">
        <f t="shared" si="0"/>
        <v>Young, Talon</v>
      </c>
      <c r="D11" s="1">
        <v>33</v>
      </c>
      <c r="E11" s="1">
        <v>6</v>
      </c>
      <c r="F11" s="1">
        <v>7</v>
      </c>
      <c r="G11" s="1">
        <v>5</v>
      </c>
      <c r="H11" s="1">
        <v>2</v>
      </c>
      <c r="I11" s="1">
        <v>0</v>
      </c>
      <c r="J11" s="1">
        <v>0</v>
      </c>
      <c r="K11" s="1">
        <v>8</v>
      </c>
      <c r="L11" s="1">
        <v>2</v>
      </c>
      <c r="M11" s="1">
        <v>0</v>
      </c>
      <c r="N11" s="1">
        <v>5</v>
      </c>
      <c r="O11" s="1">
        <v>2</v>
      </c>
      <c r="P11" s="1">
        <v>1</v>
      </c>
      <c r="Q11" s="1">
        <v>2</v>
      </c>
      <c r="R11" s="86">
        <f t="shared" si="1"/>
        <v>0.5</v>
      </c>
      <c r="S11" s="1">
        <v>0</v>
      </c>
      <c r="T11" s="1">
        <v>2</v>
      </c>
      <c r="U11" s="1">
        <v>9</v>
      </c>
      <c r="V11" s="71">
        <v>0.21199999999999999</v>
      </c>
      <c r="W11" s="71">
        <v>0.316</v>
      </c>
      <c r="X11" s="71">
        <v>0.27300000000000002</v>
      </c>
      <c r="Y11" s="1"/>
    </row>
    <row r="12" spans="1:25" x14ac:dyDescent="0.25">
      <c r="A12" t="s">
        <v>484</v>
      </c>
      <c r="B12" t="s">
        <v>489</v>
      </c>
      <c r="C12" t="str">
        <f t="shared" si="0"/>
        <v>Larson, Drew</v>
      </c>
      <c r="D12" s="1">
        <v>49</v>
      </c>
      <c r="E12" s="1">
        <v>10</v>
      </c>
      <c r="F12" s="1">
        <v>10</v>
      </c>
      <c r="G12" s="1">
        <v>10</v>
      </c>
      <c r="H12" s="1">
        <v>0</v>
      </c>
      <c r="I12" s="1">
        <v>0</v>
      </c>
      <c r="J12" s="1">
        <v>0</v>
      </c>
      <c r="K12" s="1">
        <v>5</v>
      </c>
      <c r="L12" s="1">
        <v>3</v>
      </c>
      <c r="M12" s="1">
        <v>0</v>
      </c>
      <c r="N12" s="1">
        <v>10</v>
      </c>
      <c r="O12" s="1">
        <v>15</v>
      </c>
      <c r="P12" s="1">
        <v>6</v>
      </c>
      <c r="Q12" s="1">
        <v>6</v>
      </c>
      <c r="R12" s="86">
        <f t="shared" si="1"/>
        <v>1</v>
      </c>
      <c r="S12" s="1">
        <v>5</v>
      </c>
      <c r="T12" s="1">
        <v>1</v>
      </c>
      <c r="U12" s="1">
        <v>10</v>
      </c>
      <c r="V12" s="71">
        <v>0.20399999999999999</v>
      </c>
      <c r="W12" s="71">
        <v>0.39100000000000001</v>
      </c>
      <c r="X12" s="71">
        <v>0.20399999999999999</v>
      </c>
      <c r="Y12" s="1"/>
    </row>
    <row r="13" spans="1:25" x14ac:dyDescent="0.25">
      <c r="A13" t="s">
        <v>387</v>
      </c>
      <c r="B13" t="s">
        <v>388</v>
      </c>
      <c r="C13" t="str">
        <f t="shared" si="0"/>
        <v>Mitchell, Gable</v>
      </c>
      <c r="D13" s="1">
        <v>116</v>
      </c>
      <c r="E13" s="1">
        <v>55</v>
      </c>
      <c r="F13" s="1">
        <v>54</v>
      </c>
      <c r="G13" s="1">
        <v>42</v>
      </c>
      <c r="H13" s="1">
        <v>6</v>
      </c>
      <c r="I13" s="1">
        <v>4</v>
      </c>
      <c r="J13" s="1">
        <v>2</v>
      </c>
      <c r="K13" s="1">
        <v>29</v>
      </c>
      <c r="L13" s="1">
        <v>2</v>
      </c>
      <c r="M13" s="1">
        <v>0</v>
      </c>
      <c r="N13" s="1">
        <v>36</v>
      </c>
      <c r="O13" s="1">
        <v>9</v>
      </c>
      <c r="P13" s="1">
        <v>25</v>
      </c>
      <c r="Q13" s="1">
        <v>28</v>
      </c>
      <c r="R13" s="86">
        <f t="shared" si="1"/>
        <v>0.8928571428571429</v>
      </c>
      <c r="S13" s="1">
        <v>2</v>
      </c>
      <c r="T13" s="1">
        <v>0</v>
      </c>
      <c r="U13" s="1">
        <v>74</v>
      </c>
      <c r="V13" s="71">
        <v>0.46600000000000003</v>
      </c>
      <c r="W13" s="71">
        <v>0.59699999999999998</v>
      </c>
      <c r="X13" s="71">
        <v>0.63800000000000001</v>
      </c>
      <c r="Y13" s="1"/>
    </row>
    <row r="14" spans="1:25" x14ac:dyDescent="0.25">
      <c r="A14" t="s">
        <v>441</v>
      </c>
      <c r="B14" t="s">
        <v>42</v>
      </c>
      <c r="C14" t="str">
        <f t="shared" si="0"/>
        <v>Kueter, Sam</v>
      </c>
      <c r="D14" s="1">
        <v>4</v>
      </c>
      <c r="E14" s="1">
        <v>2</v>
      </c>
      <c r="F14" s="1">
        <v>1</v>
      </c>
      <c r="G14" s="1">
        <v>0</v>
      </c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86" t="e">
        <f t="shared" si="1"/>
        <v>#DIV/0!</v>
      </c>
      <c r="S14" s="1">
        <v>0</v>
      </c>
      <c r="T14" s="1">
        <v>0</v>
      </c>
      <c r="U14" s="1">
        <v>2</v>
      </c>
      <c r="V14" s="71">
        <v>0.25</v>
      </c>
      <c r="W14" s="71">
        <v>0.4</v>
      </c>
      <c r="X14" s="71">
        <v>0.5</v>
      </c>
      <c r="Y14" s="1"/>
    </row>
    <row r="15" spans="1:25" x14ac:dyDescent="0.25">
      <c r="A15" t="s">
        <v>444</v>
      </c>
      <c r="B15" t="s">
        <v>452</v>
      </c>
      <c r="C15" t="str">
        <f t="shared" si="0"/>
        <v>Koch, Gavin</v>
      </c>
      <c r="D15" s="1">
        <v>48</v>
      </c>
      <c r="E15" s="1">
        <v>11</v>
      </c>
      <c r="F15" s="1">
        <v>20</v>
      </c>
      <c r="G15" s="1">
        <v>14</v>
      </c>
      <c r="H15" s="1">
        <v>5</v>
      </c>
      <c r="I15" s="1">
        <v>0</v>
      </c>
      <c r="J15" s="1">
        <v>1</v>
      </c>
      <c r="K15" s="1">
        <v>17</v>
      </c>
      <c r="L15" s="1">
        <v>1</v>
      </c>
      <c r="M15" s="1">
        <v>0</v>
      </c>
      <c r="N15" s="1">
        <v>5</v>
      </c>
      <c r="O15" s="1">
        <v>12</v>
      </c>
      <c r="P15" s="1">
        <v>5</v>
      </c>
      <c r="Q15" s="1">
        <v>5</v>
      </c>
      <c r="R15" s="86">
        <f t="shared" si="1"/>
        <v>1</v>
      </c>
      <c r="S15" s="1">
        <v>1</v>
      </c>
      <c r="T15" s="1">
        <v>1</v>
      </c>
      <c r="U15" s="1">
        <v>28</v>
      </c>
      <c r="V15" s="71">
        <v>0.41699999999999998</v>
      </c>
      <c r="W15" s="71">
        <v>0.48099999999999998</v>
      </c>
      <c r="X15" s="71">
        <v>0.58299999999999996</v>
      </c>
      <c r="Y15" s="1"/>
    </row>
    <row r="16" spans="1:25" x14ac:dyDescent="0.25">
      <c r="A16" t="s">
        <v>485</v>
      </c>
      <c r="B16" t="s">
        <v>364</v>
      </c>
      <c r="C16" t="str">
        <f t="shared" si="0"/>
        <v>Hodges, DJ</v>
      </c>
      <c r="D16" s="1">
        <v>25</v>
      </c>
      <c r="E16" s="1">
        <v>6</v>
      </c>
      <c r="F16" s="1">
        <v>11</v>
      </c>
      <c r="G16" s="1">
        <v>7</v>
      </c>
      <c r="H16" s="1">
        <v>3</v>
      </c>
      <c r="I16" s="1">
        <v>1</v>
      </c>
      <c r="J16" s="1">
        <v>0</v>
      </c>
      <c r="K16" s="1">
        <v>3</v>
      </c>
      <c r="L16" s="1">
        <v>1</v>
      </c>
      <c r="M16" s="1">
        <v>0</v>
      </c>
      <c r="N16" s="1">
        <v>3</v>
      </c>
      <c r="O16" s="1">
        <v>6</v>
      </c>
      <c r="P16" s="1">
        <v>2</v>
      </c>
      <c r="Q16" s="1">
        <v>2</v>
      </c>
      <c r="R16" s="86">
        <f t="shared" si="1"/>
        <v>1</v>
      </c>
      <c r="S16" s="1">
        <v>1</v>
      </c>
      <c r="T16" s="1">
        <v>0</v>
      </c>
      <c r="U16" s="1">
        <v>16</v>
      </c>
      <c r="V16" s="71">
        <v>0.44</v>
      </c>
      <c r="W16" s="71">
        <v>0.51700000000000002</v>
      </c>
      <c r="X16" s="71">
        <v>0.64</v>
      </c>
      <c r="Y16" s="1"/>
    </row>
    <row r="17" spans="1:25" x14ac:dyDescent="0.25">
      <c r="A17" t="s">
        <v>486</v>
      </c>
      <c r="B17" t="s">
        <v>14</v>
      </c>
      <c r="C17" t="str">
        <f t="shared" si="0"/>
        <v>Waldschmidt, Max</v>
      </c>
      <c r="D17" s="1">
        <v>3</v>
      </c>
      <c r="E17" s="1">
        <v>2</v>
      </c>
      <c r="F17" s="1">
        <v>2</v>
      </c>
      <c r="G17" s="1">
        <v>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1</v>
      </c>
      <c r="Q17" s="1">
        <v>1</v>
      </c>
      <c r="R17" s="86">
        <f t="shared" si="1"/>
        <v>1</v>
      </c>
      <c r="S17" s="1">
        <v>0</v>
      </c>
      <c r="T17" s="1">
        <v>0</v>
      </c>
      <c r="U17" s="1">
        <v>2</v>
      </c>
      <c r="V17" s="71">
        <v>0.66700000000000004</v>
      </c>
      <c r="W17" s="71">
        <v>0.75</v>
      </c>
      <c r="X17" s="71">
        <v>0.66700000000000004</v>
      </c>
      <c r="Y17" s="1"/>
    </row>
    <row r="18" spans="1:25" x14ac:dyDescent="0.25">
      <c r="A18" t="s">
        <v>465</v>
      </c>
      <c r="B18" t="s">
        <v>466</v>
      </c>
      <c r="C18" t="str">
        <f t="shared" si="0"/>
        <v>Lacina, Cameron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86" t="e">
        <f t="shared" si="1"/>
        <v>#DIV/0!</v>
      </c>
      <c r="S18" s="1">
        <v>0</v>
      </c>
      <c r="T18" s="1">
        <v>0</v>
      </c>
      <c r="U18" s="1">
        <v>0</v>
      </c>
      <c r="V18" s="71">
        <v>0</v>
      </c>
      <c r="W18" s="71">
        <v>0</v>
      </c>
      <c r="X18" s="71">
        <v>0</v>
      </c>
      <c r="Y18" s="1"/>
    </row>
    <row r="19" spans="1:25" x14ac:dyDescent="0.25">
      <c r="A19" t="s">
        <v>403</v>
      </c>
      <c r="B19" t="s">
        <v>176</v>
      </c>
      <c r="C19" t="str">
        <f t="shared" si="0"/>
        <v>Klosterman, John</v>
      </c>
      <c r="D19" s="1">
        <v>46</v>
      </c>
      <c r="E19" s="1">
        <v>16</v>
      </c>
      <c r="F19" s="1">
        <v>17</v>
      </c>
      <c r="G19" s="1">
        <v>4</v>
      </c>
      <c r="H19" s="1">
        <v>9</v>
      </c>
      <c r="I19" s="1">
        <v>3</v>
      </c>
      <c r="J19" s="1">
        <v>1</v>
      </c>
      <c r="K19" s="1">
        <v>14</v>
      </c>
      <c r="L19" s="1">
        <v>0</v>
      </c>
      <c r="M19" s="1">
        <v>0</v>
      </c>
      <c r="N19" s="1">
        <v>7</v>
      </c>
      <c r="O19" s="1">
        <v>5</v>
      </c>
      <c r="P19" s="1">
        <v>6</v>
      </c>
      <c r="Q19" s="1">
        <v>6</v>
      </c>
      <c r="R19" s="86">
        <f t="shared" si="1"/>
        <v>1</v>
      </c>
      <c r="S19" s="1">
        <v>3</v>
      </c>
      <c r="T19" s="1">
        <v>4</v>
      </c>
      <c r="U19" s="1">
        <v>35</v>
      </c>
      <c r="V19" s="71">
        <v>0.37</v>
      </c>
      <c r="W19" s="71">
        <v>0.48199999999999998</v>
      </c>
      <c r="X19" s="71">
        <v>0.76100000000000001</v>
      </c>
      <c r="Y19" s="1"/>
    </row>
    <row r="20" spans="1:25" x14ac:dyDescent="0.25">
      <c r="A20" t="s">
        <v>401</v>
      </c>
      <c r="B20" t="s">
        <v>402</v>
      </c>
      <c r="C20" t="str">
        <f t="shared" si="0"/>
        <v>Kennedy, Jay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0</v>
      </c>
      <c r="R20" s="86" t="e">
        <f t="shared" si="1"/>
        <v>#DIV/0!</v>
      </c>
      <c r="S20" s="1">
        <v>1</v>
      </c>
      <c r="T20" s="1">
        <v>0</v>
      </c>
      <c r="U20" s="1">
        <v>0</v>
      </c>
      <c r="V20" s="71">
        <v>0</v>
      </c>
      <c r="W20" s="71">
        <v>0.5</v>
      </c>
      <c r="X20" s="71">
        <v>0</v>
      </c>
      <c r="Y20" s="1"/>
    </row>
    <row r="21" spans="1:25" x14ac:dyDescent="0.25">
      <c r="A21" t="s">
        <v>467</v>
      </c>
      <c r="B21" t="s">
        <v>468</v>
      </c>
      <c r="C21" t="str">
        <f t="shared" si="0"/>
        <v>Svoboda, Isaiah</v>
      </c>
      <c r="D21" s="1">
        <v>49</v>
      </c>
      <c r="E21" s="1">
        <v>5</v>
      </c>
      <c r="F21" s="1">
        <v>13</v>
      </c>
      <c r="G21" s="1">
        <v>11</v>
      </c>
      <c r="H21" s="1">
        <v>2</v>
      </c>
      <c r="I21" s="1">
        <v>0</v>
      </c>
      <c r="J21" s="1">
        <v>0</v>
      </c>
      <c r="K21" s="1">
        <v>7</v>
      </c>
      <c r="L21" s="1">
        <v>2</v>
      </c>
      <c r="M21" s="1">
        <v>0</v>
      </c>
      <c r="N21" s="1">
        <v>11</v>
      </c>
      <c r="O21" s="1">
        <v>12</v>
      </c>
      <c r="P21" s="1">
        <v>7</v>
      </c>
      <c r="Q21" s="1">
        <v>9</v>
      </c>
      <c r="R21" s="86">
        <f t="shared" si="1"/>
        <v>0.77777777777777779</v>
      </c>
      <c r="S21" s="1">
        <v>0</v>
      </c>
      <c r="T21" s="1">
        <v>2</v>
      </c>
      <c r="U21" s="1">
        <v>15</v>
      </c>
      <c r="V21" s="71">
        <v>0.26500000000000001</v>
      </c>
      <c r="W21" s="71">
        <v>0.4</v>
      </c>
      <c r="X21" s="71">
        <v>0.30599999999999999</v>
      </c>
      <c r="Y21" s="1"/>
    </row>
    <row r="22" spans="1:25" x14ac:dyDescent="0.25">
      <c r="A22" t="s">
        <v>463</v>
      </c>
      <c r="B22" t="s">
        <v>440</v>
      </c>
      <c r="C22" t="str">
        <f t="shared" si="0"/>
        <v>Drake, Cooper</v>
      </c>
      <c r="D22" s="1">
        <v>12</v>
      </c>
      <c r="E22" s="1">
        <v>2</v>
      </c>
      <c r="F22" s="1">
        <v>2</v>
      </c>
      <c r="G22" s="1">
        <v>2</v>
      </c>
      <c r="H22" s="1">
        <v>0</v>
      </c>
      <c r="I22" s="1">
        <v>0</v>
      </c>
      <c r="J22" s="1">
        <v>0</v>
      </c>
      <c r="K22" s="1">
        <v>2</v>
      </c>
      <c r="L22" s="1">
        <v>0</v>
      </c>
      <c r="M22" s="1">
        <v>0</v>
      </c>
      <c r="N22" s="1">
        <v>1</v>
      </c>
      <c r="O22" s="1">
        <v>2</v>
      </c>
      <c r="P22" s="1">
        <v>0</v>
      </c>
      <c r="Q22" s="1">
        <v>0</v>
      </c>
      <c r="R22" s="86" t="e">
        <f t="shared" si="1"/>
        <v>#DIV/0!</v>
      </c>
      <c r="S22" s="1">
        <v>2</v>
      </c>
      <c r="T22" s="1">
        <v>0</v>
      </c>
      <c r="U22" s="1">
        <v>2</v>
      </c>
      <c r="V22" s="71">
        <v>0.16700000000000001</v>
      </c>
      <c r="W22" s="71">
        <v>0.33300000000000002</v>
      </c>
      <c r="X22" s="71">
        <v>0.16700000000000001</v>
      </c>
      <c r="Y22" s="1"/>
    </row>
    <row r="23" spans="1:25" x14ac:dyDescent="0.25">
      <c r="A23" t="s">
        <v>395</v>
      </c>
      <c r="B23" t="s">
        <v>128</v>
      </c>
      <c r="C23" t="str">
        <f t="shared" si="0"/>
        <v>Ernst, Grant</v>
      </c>
      <c r="D23" s="1">
        <v>25</v>
      </c>
      <c r="E23" s="1">
        <v>3</v>
      </c>
      <c r="F23" s="1">
        <v>6</v>
      </c>
      <c r="G23" s="1">
        <v>6</v>
      </c>
      <c r="H23" s="1">
        <v>0</v>
      </c>
      <c r="I23" s="1">
        <v>0</v>
      </c>
      <c r="J23" s="1">
        <v>0</v>
      </c>
      <c r="K23" s="1">
        <v>3</v>
      </c>
      <c r="L23" s="1">
        <v>0</v>
      </c>
      <c r="M23" s="1">
        <v>0</v>
      </c>
      <c r="N23" s="1">
        <v>3</v>
      </c>
      <c r="O23" s="1">
        <v>7</v>
      </c>
      <c r="P23" s="1">
        <v>2</v>
      </c>
      <c r="Q23" s="1">
        <v>2</v>
      </c>
      <c r="R23" s="86">
        <f t="shared" si="1"/>
        <v>1</v>
      </c>
      <c r="S23" s="1">
        <v>2</v>
      </c>
      <c r="T23" s="1">
        <v>0</v>
      </c>
      <c r="U23" s="1">
        <v>6</v>
      </c>
      <c r="V23" s="71">
        <v>0.24</v>
      </c>
      <c r="W23" s="71">
        <v>0.36699999999999999</v>
      </c>
      <c r="X23" s="71">
        <v>0.24</v>
      </c>
      <c r="Y23" s="1"/>
    </row>
    <row r="24" spans="1:25" x14ac:dyDescent="0.25">
      <c r="A24" t="s">
        <v>464</v>
      </c>
      <c r="B24" t="s">
        <v>32</v>
      </c>
      <c r="C24" t="str">
        <f t="shared" si="0"/>
        <v>Williamson, Jacob</v>
      </c>
      <c r="D24" s="1">
        <v>51</v>
      </c>
      <c r="E24" s="1">
        <v>7</v>
      </c>
      <c r="F24" s="1">
        <v>11</v>
      </c>
      <c r="G24" s="1">
        <v>6</v>
      </c>
      <c r="H24" s="1">
        <v>4</v>
      </c>
      <c r="I24" s="1">
        <v>1</v>
      </c>
      <c r="J24" s="1">
        <v>0</v>
      </c>
      <c r="K24" s="1">
        <v>5</v>
      </c>
      <c r="L24" s="1">
        <v>0</v>
      </c>
      <c r="M24" s="1">
        <v>0</v>
      </c>
      <c r="N24" s="1">
        <v>10</v>
      </c>
      <c r="O24" s="1">
        <v>32</v>
      </c>
      <c r="P24" s="1">
        <v>3</v>
      </c>
      <c r="Q24" s="1">
        <v>4</v>
      </c>
      <c r="R24" s="86">
        <f t="shared" si="1"/>
        <v>0.75</v>
      </c>
      <c r="S24" s="1">
        <v>1</v>
      </c>
      <c r="T24" s="1">
        <v>0</v>
      </c>
      <c r="U24" s="1">
        <v>17</v>
      </c>
      <c r="V24" s="71">
        <v>0.216</v>
      </c>
      <c r="W24" s="71">
        <v>0.35499999999999998</v>
      </c>
      <c r="X24" s="71">
        <v>0.33300000000000002</v>
      </c>
      <c r="Y24" s="1"/>
    </row>
    <row r="25" spans="1:25" x14ac:dyDescent="0.25">
      <c r="A25" t="s">
        <v>491</v>
      </c>
      <c r="B25" t="s">
        <v>492</v>
      </c>
      <c r="C25" t="str">
        <f t="shared" si="0"/>
        <v>Kurtz, Kael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86" t="e">
        <f t="shared" si="1"/>
        <v>#DIV/0!</v>
      </c>
      <c r="S25" s="1">
        <v>0</v>
      </c>
      <c r="T25" s="1">
        <v>0</v>
      </c>
      <c r="U25" s="1">
        <v>0</v>
      </c>
      <c r="V25" s="71">
        <v>0</v>
      </c>
      <c r="W25" s="71">
        <v>0</v>
      </c>
      <c r="X25" s="71">
        <v>0</v>
      </c>
      <c r="Y25" s="1"/>
    </row>
    <row r="26" spans="1:25" x14ac:dyDescent="0.25">
      <c r="A26" t="s">
        <v>441</v>
      </c>
      <c r="B26" t="s">
        <v>34</v>
      </c>
      <c r="C26" t="str">
        <f t="shared" si="0"/>
        <v>Kueter, Ben</v>
      </c>
      <c r="D26" s="1">
        <v>39</v>
      </c>
      <c r="E26" s="1">
        <v>5</v>
      </c>
      <c r="F26" s="1">
        <v>10</v>
      </c>
      <c r="G26" s="1">
        <v>8</v>
      </c>
      <c r="H26" s="1">
        <v>2</v>
      </c>
      <c r="I26" s="1">
        <v>0</v>
      </c>
      <c r="J26" s="1">
        <v>0</v>
      </c>
      <c r="K26" s="1">
        <v>5</v>
      </c>
      <c r="L26" s="1">
        <v>0</v>
      </c>
      <c r="M26" s="1">
        <v>0</v>
      </c>
      <c r="N26" s="1">
        <v>3</v>
      </c>
      <c r="O26" s="1">
        <v>6</v>
      </c>
      <c r="P26" s="1">
        <v>5</v>
      </c>
      <c r="Q26" s="1">
        <v>5</v>
      </c>
      <c r="R26" s="86">
        <f t="shared" si="1"/>
        <v>1</v>
      </c>
      <c r="S26" s="1">
        <v>1</v>
      </c>
      <c r="T26" s="1">
        <v>2</v>
      </c>
      <c r="U26" s="1">
        <v>12</v>
      </c>
      <c r="V26" s="71">
        <v>0.25600000000000001</v>
      </c>
      <c r="W26" s="71">
        <v>0.32600000000000001</v>
      </c>
      <c r="X26" s="71">
        <v>0.308</v>
      </c>
    </row>
    <row r="27" spans="1:25" x14ac:dyDescent="0.25">
      <c r="C27" s="89" t="s">
        <v>425</v>
      </c>
      <c r="D27" s="87">
        <v>1091</v>
      </c>
      <c r="E27" s="87">
        <v>279</v>
      </c>
      <c r="F27" s="87">
        <v>371</v>
      </c>
      <c r="G27" s="87">
        <v>273</v>
      </c>
      <c r="H27" s="87">
        <v>72</v>
      </c>
      <c r="I27" s="87">
        <v>20</v>
      </c>
      <c r="J27" s="87">
        <v>6</v>
      </c>
      <c r="K27" s="87">
        <v>240</v>
      </c>
      <c r="L27" s="87">
        <v>35</v>
      </c>
      <c r="M27" s="87">
        <v>0</v>
      </c>
      <c r="N27" s="87">
        <v>170</v>
      </c>
      <c r="O27" s="87">
        <v>206</v>
      </c>
      <c r="P27" s="12">
        <f>SUM(P3:P26)</f>
        <v>118</v>
      </c>
      <c r="Q27" s="12">
        <f>SUM(Q3:Q26)</f>
        <v>135</v>
      </c>
      <c r="R27" s="88">
        <f t="shared" si="1"/>
        <v>0.87407407407407411</v>
      </c>
      <c r="S27" s="87">
        <v>51</v>
      </c>
      <c r="T27" s="87">
        <v>30</v>
      </c>
      <c r="U27" s="87">
        <v>501</v>
      </c>
      <c r="V27" s="90">
        <v>0.34</v>
      </c>
      <c r="W27" s="90">
        <v>0.45100000000000001</v>
      </c>
      <c r="X27" s="90">
        <v>0.45900000000000002</v>
      </c>
      <c r="Y27" s="20">
        <f>E27/($F$41+$G$41)</f>
        <v>6.8048780487804876</v>
      </c>
    </row>
    <row r="28" spans="1:25" x14ac:dyDescent="0.25"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5" ht="30.75" x14ac:dyDescent="0.3">
      <c r="A29" s="5" t="s">
        <v>67</v>
      </c>
      <c r="D29" s="12" t="s">
        <v>69</v>
      </c>
      <c r="E29" s="12" t="s">
        <v>70</v>
      </c>
      <c r="F29" s="12" t="s">
        <v>71</v>
      </c>
      <c r="G29" s="12" t="s">
        <v>72</v>
      </c>
      <c r="H29" s="12" t="s">
        <v>73</v>
      </c>
      <c r="I29" s="12" t="s">
        <v>74</v>
      </c>
      <c r="J29" s="12" t="s">
        <v>75</v>
      </c>
      <c r="K29" s="12" t="s">
        <v>76</v>
      </c>
      <c r="L29" s="12" t="s">
        <v>82</v>
      </c>
      <c r="M29" s="12" t="s">
        <v>77</v>
      </c>
      <c r="N29" s="12" t="s">
        <v>57</v>
      </c>
      <c r="O29" s="12" t="s">
        <v>78</v>
      </c>
      <c r="P29" s="12" t="s">
        <v>193</v>
      </c>
      <c r="Q29" s="12" t="s">
        <v>80</v>
      </c>
      <c r="R29" s="12" t="s">
        <v>81</v>
      </c>
      <c r="S29" s="12" t="s">
        <v>461</v>
      </c>
      <c r="T29" s="12" t="s">
        <v>460</v>
      </c>
      <c r="Y29" s="70" t="s">
        <v>539</v>
      </c>
    </row>
    <row r="30" spans="1:25" x14ac:dyDescent="0.25">
      <c r="A30" t="s">
        <v>397</v>
      </c>
      <c r="B30" t="s">
        <v>368</v>
      </c>
      <c r="C30" t="str">
        <f t="shared" ref="C30:C40" si="2">+A30&amp;", "&amp;B30</f>
        <v>Obermueller, Cade</v>
      </c>
      <c r="D30" s="1">
        <v>11</v>
      </c>
      <c r="E30" s="1">
        <v>11</v>
      </c>
      <c r="F30" s="1">
        <v>7</v>
      </c>
      <c r="G30" s="1">
        <v>1</v>
      </c>
      <c r="H30" s="30">
        <v>50.33</v>
      </c>
      <c r="I30" s="1">
        <v>0</v>
      </c>
      <c r="J30" s="1">
        <v>18</v>
      </c>
      <c r="K30" s="1">
        <v>15</v>
      </c>
      <c r="L30" s="1">
        <v>8</v>
      </c>
      <c r="M30" s="1">
        <v>1.1100000000000001</v>
      </c>
      <c r="N30" s="1">
        <v>27</v>
      </c>
      <c r="O30" s="1">
        <v>6</v>
      </c>
      <c r="P30" s="1">
        <v>103</v>
      </c>
      <c r="Q30" s="1">
        <v>174</v>
      </c>
      <c r="R30" s="1">
        <v>0.10299999999999999</v>
      </c>
      <c r="S30" s="1">
        <v>0.89</v>
      </c>
      <c r="T30" s="1">
        <v>924</v>
      </c>
      <c r="V30" s="1">
        <f>+J30+N30</f>
        <v>45</v>
      </c>
      <c r="W30" s="99">
        <f>+H30</f>
        <v>50.33</v>
      </c>
      <c r="X30" s="99">
        <f>+V30/W30</f>
        <v>0.89409894695012915</v>
      </c>
      <c r="Y30" s="1"/>
    </row>
    <row r="31" spans="1:25" x14ac:dyDescent="0.25">
      <c r="A31" t="s">
        <v>450</v>
      </c>
      <c r="B31" t="s">
        <v>174</v>
      </c>
      <c r="C31" t="str">
        <f t="shared" si="2"/>
        <v>Knudtson, Alex</v>
      </c>
      <c r="D31" s="1">
        <v>9</v>
      </c>
      <c r="E31" s="1">
        <v>12</v>
      </c>
      <c r="F31" s="1">
        <v>3</v>
      </c>
      <c r="G31" s="1">
        <v>2</v>
      </c>
      <c r="H31" s="30">
        <v>38</v>
      </c>
      <c r="I31" s="1">
        <v>0</v>
      </c>
      <c r="J31" s="1">
        <v>33</v>
      </c>
      <c r="K31" s="1">
        <v>29</v>
      </c>
      <c r="L31" s="1">
        <v>17</v>
      </c>
      <c r="M31" s="1">
        <v>3.13</v>
      </c>
      <c r="N31" s="1">
        <v>22</v>
      </c>
      <c r="O31" s="1">
        <v>6</v>
      </c>
      <c r="P31" s="1">
        <v>44</v>
      </c>
      <c r="Q31" s="1">
        <v>148</v>
      </c>
      <c r="R31" s="1">
        <v>0.223</v>
      </c>
      <c r="S31" s="1">
        <v>1.45</v>
      </c>
      <c r="T31" s="1">
        <v>682</v>
      </c>
      <c r="V31" s="1">
        <f t="shared" ref="V31:V41" si="3">+J31+N31</f>
        <v>55</v>
      </c>
      <c r="W31" s="99">
        <f t="shared" ref="W31:W41" si="4">+H31</f>
        <v>38</v>
      </c>
      <c r="X31" s="99">
        <f t="shared" ref="X31:X41" si="5">+V31/W31</f>
        <v>1.4473684210526316</v>
      </c>
      <c r="Y31" s="1"/>
    </row>
    <row r="32" spans="1:25" x14ac:dyDescent="0.25">
      <c r="A32" t="s">
        <v>481</v>
      </c>
      <c r="B32" t="s">
        <v>488</v>
      </c>
      <c r="C32" t="str">
        <f t="shared" si="2"/>
        <v>Hall, Ty</v>
      </c>
      <c r="D32" s="1">
        <v>0</v>
      </c>
      <c r="E32" s="1">
        <v>9</v>
      </c>
      <c r="F32" s="1">
        <v>0</v>
      </c>
      <c r="G32" s="1">
        <v>0</v>
      </c>
      <c r="H32" s="30">
        <v>13.67</v>
      </c>
      <c r="I32" s="1">
        <v>1</v>
      </c>
      <c r="J32" s="1">
        <v>8</v>
      </c>
      <c r="K32" s="1">
        <v>3</v>
      </c>
      <c r="L32" s="1">
        <v>3</v>
      </c>
      <c r="M32" s="1">
        <v>1.54</v>
      </c>
      <c r="N32" s="1">
        <v>2</v>
      </c>
      <c r="O32" s="1">
        <v>4</v>
      </c>
      <c r="P32" s="1">
        <v>7</v>
      </c>
      <c r="Q32" s="1">
        <v>48</v>
      </c>
      <c r="R32" s="1">
        <v>0.16700000000000001</v>
      </c>
      <c r="S32" s="1">
        <v>0.73</v>
      </c>
      <c r="T32" s="1">
        <v>170</v>
      </c>
      <c r="V32" s="1">
        <f t="shared" si="3"/>
        <v>10</v>
      </c>
      <c r="W32" s="99">
        <f t="shared" si="4"/>
        <v>13.67</v>
      </c>
      <c r="X32" s="99">
        <f t="shared" si="5"/>
        <v>0.73152889539136801</v>
      </c>
      <c r="Y32" s="1"/>
    </row>
    <row r="33" spans="1:25" x14ac:dyDescent="0.25">
      <c r="A33" t="s">
        <v>482</v>
      </c>
      <c r="B33" t="s">
        <v>489</v>
      </c>
      <c r="C33" t="str">
        <f t="shared" si="2"/>
        <v>Carlson, Drew</v>
      </c>
      <c r="D33" s="1">
        <v>0</v>
      </c>
      <c r="E33" s="1">
        <v>11</v>
      </c>
      <c r="F33" s="1">
        <v>1</v>
      </c>
      <c r="G33" s="1">
        <v>0</v>
      </c>
      <c r="H33" s="30">
        <v>17.329999999999998</v>
      </c>
      <c r="I33" s="1">
        <v>0</v>
      </c>
      <c r="J33" s="1">
        <v>8</v>
      </c>
      <c r="K33" s="1">
        <v>7</v>
      </c>
      <c r="L33" s="1">
        <v>7</v>
      </c>
      <c r="M33" s="1">
        <v>2.83</v>
      </c>
      <c r="N33" s="1">
        <v>12</v>
      </c>
      <c r="O33" s="1">
        <v>3</v>
      </c>
      <c r="P33" s="1">
        <v>22</v>
      </c>
      <c r="Q33" s="1">
        <v>63</v>
      </c>
      <c r="R33" s="1">
        <v>0.127</v>
      </c>
      <c r="S33" s="1">
        <v>1.1499999999999999</v>
      </c>
      <c r="T33" s="1">
        <v>312</v>
      </c>
      <c r="V33" s="1">
        <f t="shared" si="3"/>
        <v>20</v>
      </c>
      <c r="W33" s="99">
        <f t="shared" si="4"/>
        <v>17.329999999999998</v>
      </c>
      <c r="X33" s="99">
        <f t="shared" si="5"/>
        <v>1.154068090017311</v>
      </c>
      <c r="Y33" s="1"/>
    </row>
    <row r="34" spans="1:25" x14ac:dyDescent="0.25">
      <c r="A34" t="s">
        <v>483</v>
      </c>
      <c r="B34" t="s">
        <v>490</v>
      </c>
      <c r="C34" t="str">
        <f t="shared" si="2"/>
        <v>Young, Talon</v>
      </c>
      <c r="D34" s="1">
        <v>5</v>
      </c>
      <c r="E34" s="1">
        <v>12</v>
      </c>
      <c r="F34" s="1">
        <v>3</v>
      </c>
      <c r="G34" s="1">
        <v>2</v>
      </c>
      <c r="H34" s="30">
        <v>33</v>
      </c>
      <c r="I34" s="1">
        <v>0</v>
      </c>
      <c r="J34" s="1">
        <v>33</v>
      </c>
      <c r="K34" s="1">
        <v>15</v>
      </c>
      <c r="L34" s="1">
        <v>11</v>
      </c>
      <c r="M34" s="1">
        <v>2.33</v>
      </c>
      <c r="N34" s="1">
        <v>10</v>
      </c>
      <c r="O34" s="1">
        <v>4</v>
      </c>
      <c r="P34" s="1">
        <v>26</v>
      </c>
      <c r="Q34" s="1">
        <v>130</v>
      </c>
      <c r="R34" s="1">
        <v>0.254</v>
      </c>
      <c r="S34" s="1">
        <v>1.3</v>
      </c>
      <c r="T34" s="1">
        <v>491</v>
      </c>
      <c r="V34" s="1">
        <f t="shared" si="3"/>
        <v>43</v>
      </c>
      <c r="W34" s="99">
        <f t="shared" si="4"/>
        <v>33</v>
      </c>
      <c r="X34" s="99">
        <f t="shared" si="5"/>
        <v>1.303030303030303</v>
      </c>
      <c r="Y34" s="1"/>
    </row>
    <row r="35" spans="1:25" x14ac:dyDescent="0.25">
      <c r="A35" t="s">
        <v>387</v>
      </c>
      <c r="B35" t="s">
        <v>388</v>
      </c>
      <c r="C35" t="str">
        <f t="shared" si="2"/>
        <v>Mitchell, Gable</v>
      </c>
      <c r="D35" s="1">
        <v>0</v>
      </c>
      <c r="E35" s="1">
        <v>14</v>
      </c>
      <c r="F35" s="1">
        <v>5</v>
      </c>
      <c r="G35" s="1">
        <v>0</v>
      </c>
      <c r="H35" s="30">
        <v>22</v>
      </c>
      <c r="I35" s="1">
        <v>0</v>
      </c>
      <c r="J35" s="1">
        <v>14</v>
      </c>
      <c r="K35" s="1">
        <v>6</v>
      </c>
      <c r="L35" s="1">
        <v>3</v>
      </c>
      <c r="M35" s="1">
        <v>0.95</v>
      </c>
      <c r="N35" s="1">
        <v>9</v>
      </c>
      <c r="O35" s="1">
        <v>4</v>
      </c>
      <c r="P35" s="1">
        <v>18</v>
      </c>
      <c r="Q35" s="1">
        <v>72</v>
      </c>
      <c r="R35" s="1">
        <v>0.19400000000000001</v>
      </c>
      <c r="S35" s="1">
        <v>1.05</v>
      </c>
      <c r="T35" s="1">
        <v>310</v>
      </c>
      <c r="V35" s="1">
        <f t="shared" si="3"/>
        <v>23</v>
      </c>
      <c r="W35" s="99">
        <f t="shared" si="4"/>
        <v>22</v>
      </c>
      <c r="X35" s="99">
        <f t="shared" si="5"/>
        <v>1.0454545454545454</v>
      </c>
      <c r="Y35" s="1"/>
    </row>
    <row r="36" spans="1:25" x14ac:dyDescent="0.25">
      <c r="A36" t="s">
        <v>444</v>
      </c>
      <c r="B36" t="s">
        <v>452</v>
      </c>
      <c r="C36" t="str">
        <f t="shared" si="2"/>
        <v>Koch, Gavin</v>
      </c>
      <c r="D36" s="1">
        <v>2</v>
      </c>
      <c r="E36" s="1">
        <v>3</v>
      </c>
      <c r="F36" s="1">
        <v>3</v>
      </c>
      <c r="G36" s="1">
        <v>0</v>
      </c>
      <c r="H36" s="30">
        <v>18.329999999999998</v>
      </c>
      <c r="I36" s="1">
        <v>0</v>
      </c>
      <c r="J36" s="1">
        <v>13</v>
      </c>
      <c r="K36" s="1">
        <v>6</v>
      </c>
      <c r="L36" s="1">
        <v>4</v>
      </c>
      <c r="M36" s="1">
        <v>1.53</v>
      </c>
      <c r="N36" s="1">
        <v>7</v>
      </c>
      <c r="O36" s="1">
        <v>1</v>
      </c>
      <c r="P36" s="1">
        <v>21</v>
      </c>
      <c r="Q36" s="1">
        <v>70</v>
      </c>
      <c r="R36" s="1">
        <v>0.186</v>
      </c>
      <c r="S36" s="1">
        <v>1.0900000000000001</v>
      </c>
      <c r="T36" s="1">
        <v>285</v>
      </c>
      <c r="V36" s="1">
        <f t="shared" si="3"/>
        <v>20</v>
      </c>
      <c r="W36" s="99">
        <f t="shared" si="4"/>
        <v>18.329999999999998</v>
      </c>
      <c r="X36" s="99">
        <f t="shared" si="5"/>
        <v>1.0911074740861977</v>
      </c>
      <c r="Y36" s="1"/>
    </row>
    <row r="37" spans="1:25" x14ac:dyDescent="0.25">
      <c r="A37" t="s">
        <v>486</v>
      </c>
      <c r="B37" t="s">
        <v>14</v>
      </c>
      <c r="C37" t="str">
        <f t="shared" si="2"/>
        <v>Waldschmidt, Max</v>
      </c>
      <c r="D37" s="1">
        <v>7</v>
      </c>
      <c r="E37" s="1">
        <v>7</v>
      </c>
      <c r="F37" s="1">
        <v>4</v>
      </c>
      <c r="G37" s="1">
        <v>2</v>
      </c>
      <c r="H37" s="30">
        <v>26.33</v>
      </c>
      <c r="I37" s="1">
        <v>0</v>
      </c>
      <c r="J37" s="1">
        <v>24</v>
      </c>
      <c r="K37" s="1">
        <v>21</v>
      </c>
      <c r="L37" s="1">
        <v>17</v>
      </c>
      <c r="M37" s="1">
        <v>4.5199999999999996</v>
      </c>
      <c r="N37" s="1">
        <v>16</v>
      </c>
      <c r="O37" s="1">
        <v>3</v>
      </c>
      <c r="P37" s="1">
        <v>24</v>
      </c>
      <c r="Q37" s="1">
        <v>104</v>
      </c>
      <c r="R37" s="1">
        <v>0.23100000000000001</v>
      </c>
      <c r="S37" s="1">
        <v>1.52</v>
      </c>
      <c r="T37" s="1">
        <v>449</v>
      </c>
      <c r="V37" s="1">
        <f t="shared" si="3"/>
        <v>40</v>
      </c>
      <c r="W37" s="99">
        <f t="shared" si="4"/>
        <v>26.33</v>
      </c>
      <c r="X37" s="99">
        <f t="shared" si="5"/>
        <v>1.519179642992784</v>
      </c>
      <c r="Y37" s="1"/>
    </row>
    <row r="38" spans="1:25" x14ac:dyDescent="0.25">
      <c r="A38" t="s">
        <v>403</v>
      </c>
      <c r="B38" t="s">
        <v>176</v>
      </c>
      <c r="C38" t="str">
        <f t="shared" si="2"/>
        <v>Klosterman, John</v>
      </c>
      <c r="D38" s="1">
        <v>3</v>
      </c>
      <c r="E38" s="1">
        <v>5</v>
      </c>
      <c r="F38" s="1">
        <v>2</v>
      </c>
      <c r="G38" s="1">
        <v>1</v>
      </c>
      <c r="H38" s="30">
        <v>20.67</v>
      </c>
      <c r="I38" s="1">
        <v>0</v>
      </c>
      <c r="J38" s="1">
        <v>10</v>
      </c>
      <c r="K38" s="1">
        <v>6</v>
      </c>
      <c r="L38" s="1">
        <v>3</v>
      </c>
      <c r="M38" s="1">
        <v>1.02</v>
      </c>
      <c r="N38" s="1">
        <v>3</v>
      </c>
      <c r="O38" s="1">
        <v>1</v>
      </c>
      <c r="P38" s="1">
        <v>26</v>
      </c>
      <c r="Q38" s="1">
        <v>77</v>
      </c>
      <c r="R38" s="1">
        <v>0.13</v>
      </c>
      <c r="S38" s="1">
        <v>0.63</v>
      </c>
      <c r="T38" s="1">
        <v>284</v>
      </c>
      <c r="V38" s="1">
        <f t="shared" si="3"/>
        <v>13</v>
      </c>
      <c r="W38" s="99">
        <f t="shared" si="4"/>
        <v>20.67</v>
      </c>
      <c r="X38" s="99">
        <f t="shared" si="5"/>
        <v>0.62893081761006286</v>
      </c>
      <c r="Y38" s="1"/>
    </row>
    <row r="39" spans="1:25" x14ac:dyDescent="0.25">
      <c r="A39" t="s">
        <v>401</v>
      </c>
      <c r="B39" t="s">
        <v>402</v>
      </c>
      <c r="C39" t="str">
        <f t="shared" si="2"/>
        <v>Kennedy, Jay</v>
      </c>
      <c r="D39" s="1">
        <v>3</v>
      </c>
      <c r="E39" s="1">
        <v>8</v>
      </c>
      <c r="F39" s="1">
        <v>3</v>
      </c>
      <c r="G39" s="1">
        <v>1</v>
      </c>
      <c r="H39" s="30">
        <v>21.67</v>
      </c>
      <c r="I39" s="1">
        <v>0</v>
      </c>
      <c r="J39" s="1">
        <v>17</v>
      </c>
      <c r="K39" s="1">
        <v>12</v>
      </c>
      <c r="L39" s="1">
        <v>5</v>
      </c>
      <c r="M39" s="1">
        <v>1.62</v>
      </c>
      <c r="N39" s="1">
        <v>11</v>
      </c>
      <c r="O39" s="1">
        <v>2</v>
      </c>
      <c r="P39" s="1">
        <v>30</v>
      </c>
      <c r="Q39" s="1">
        <v>77</v>
      </c>
      <c r="R39" s="1">
        <v>0.221</v>
      </c>
      <c r="S39" s="1">
        <v>1.29</v>
      </c>
      <c r="T39" s="1">
        <v>338</v>
      </c>
      <c r="V39" s="1">
        <f t="shared" si="3"/>
        <v>28</v>
      </c>
      <c r="W39" s="99">
        <f t="shared" si="4"/>
        <v>21.67</v>
      </c>
      <c r="X39" s="99">
        <f t="shared" si="5"/>
        <v>1.2921089063221043</v>
      </c>
      <c r="Y39" s="1"/>
    </row>
    <row r="40" spans="1:25" x14ac:dyDescent="0.25">
      <c r="A40" t="s">
        <v>463</v>
      </c>
      <c r="B40" t="s">
        <v>440</v>
      </c>
      <c r="C40" t="str">
        <f t="shared" si="2"/>
        <v>Drake, Cooper</v>
      </c>
      <c r="D40" s="1">
        <v>1</v>
      </c>
      <c r="E40" s="1">
        <v>6</v>
      </c>
      <c r="F40" s="1">
        <v>1</v>
      </c>
      <c r="G40" s="1">
        <v>0</v>
      </c>
      <c r="H40" s="30">
        <v>11.67</v>
      </c>
      <c r="I40" s="1">
        <v>0</v>
      </c>
      <c r="J40" s="1">
        <v>10</v>
      </c>
      <c r="K40" s="1">
        <v>6</v>
      </c>
      <c r="L40" s="1">
        <v>5</v>
      </c>
      <c r="M40" s="1">
        <v>3</v>
      </c>
      <c r="N40" s="1">
        <v>9</v>
      </c>
      <c r="O40" s="1">
        <v>0</v>
      </c>
      <c r="P40" s="1">
        <v>14</v>
      </c>
      <c r="Q40" s="1">
        <v>45</v>
      </c>
      <c r="R40" s="1">
        <v>0.222</v>
      </c>
      <c r="S40" s="1">
        <v>1.63</v>
      </c>
      <c r="T40" s="1">
        <v>222</v>
      </c>
      <c r="V40" s="1">
        <f t="shared" si="3"/>
        <v>19</v>
      </c>
      <c r="W40" s="99">
        <f t="shared" si="4"/>
        <v>11.67</v>
      </c>
      <c r="X40" s="99">
        <f t="shared" si="5"/>
        <v>1.6281062553556127</v>
      </c>
      <c r="Y40" s="1"/>
    </row>
    <row r="41" spans="1:25" x14ac:dyDescent="0.25">
      <c r="C41" s="2" t="s">
        <v>425</v>
      </c>
      <c r="D41" s="12">
        <f>SUM(D30:D40)</f>
        <v>41</v>
      </c>
      <c r="E41" s="12">
        <f>SUM(E30:E40)</f>
        <v>98</v>
      </c>
      <c r="F41" s="12">
        <f>SUM(F30:F40)</f>
        <v>32</v>
      </c>
      <c r="G41" s="12">
        <f>SUM(G30:G40)</f>
        <v>9</v>
      </c>
      <c r="H41" s="31">
        <v>273</v>
      </c>
      <c r="I41" s="12">
        <f>SUM(I30:I40)</f>
        <v>1</v>
      </c>
      <c r="J41" s="12">
        <v>188</v>
      </c>
      <c r="K41" s="12">
        <v>126</v>
      </c>
      <c r="L41" s="12">
        <v>83</v>
      </c>
      <c r="M41" s="12">
        <v>2.13</v>
      </c>
      <c r="N41" s="12">
        <v>128</v>
      </c>
      <c r="O41" s="12">
        <v>34</v>
      </c>
      <c r="P41" s="12">
        <v>335</v>
      </c>
      <c r="Q41" s="12">
        <v>1008</v>
      </c>
      <c r="R41" s="12">
        <v>0.187</v>
      </c>
      <c r="S41" s="12">
        <v>1.1599999999999999</v>
      </c>
      <c r="T41" s="12">
        <v>4467</v>
      </c>
      <c r="V41" s="12">
        <f t="shared" si="3"/>
        <v>316</v>
      </c>
      <c r="W41" s="67">
        <f t="shared" si="4"/>
        <v>273</v>
      </c>
      <c r="X41" s="67">
        <f t="shared" si="5"/>
        <v>1.1575091575091576</v>
      </c>
      <c r="Y41" s="20">
        <f>K41/($F$41+$G$41)</f>
        <v>3.0731707317073171</v>
      </c>
    </row>
    <row r="42" spans="1:25" x14ac:dyDescent="0.25">
      <c r="D42" s="12"/>
      <c r="E42" s="12"/>
      <c r="F42" s="12"/>
      <c r="G42" s="12"/>
      <c r="H42" s="12"/>
      <c r="I42" s="12"/>
      <c r="J42" s="12"/>
      <c r="K42" s="70"/>
    </row>
    <row r="43" spans="1:25" ht="45.75" x14ac:dyDescent="0.3">
      <c r="A43" s="5" t="s">
        <v>83</v>
      </c>
      <c r="C43"/>
      <c r="D43" s="12" t="s">
        <v>84</v>
      </c>
      <c r="E43" s="12" t="s">
        <v>85</v>
      </c>
      <c r="F43" s="12" t="s">
        <v>86</v>
      </c>
      <c r="G43" s="12" t="s">
        <v>195</v>
      </c>
      <c r="H43" s="12" t="s">
        <v>196</v>
      </c>
      <c r="I43" s="12" t="s">
        <v>89</v>
      </c>
      <c r="J43" s="12" t="s">
        <v>60</v>
      </c>
      <c r="K43" s="70" t="s">
        <v>90</v>
      </c>
    </row>
    <row r="44" spans="1:25" x14ac:dyDescent="0.25">
      <c r="A44" t="s">
        <v>447</v>
      </c>
      <c r="B44" t="s">
        <v>27</v>
      </c>
      <c r="C44" t="str">
        <f t="shared" ref="C44:C67" si="6">+A44&amp;", "&amp;B44</f>
        <v>Bouska, Joey</v>
      </c>
      <c r="D44" s="1">
        <v>0</v>
      </c>
      <c r="E44" s="1">
        <v>66</v>
      </c>
      <c r="F44" s="1">
        <v>5</v>
      </c>
      <c r="G44" s="1">
        <v>71</v>
      </c>
      <c r="H44" s="71">
        <v>0.93</v>
      </c>
      <c r="I44" s="1">
        <v>0</v>
      </c>
      <c r="J44" s="1">
        <v>15</v>
      </c>
      <c r="K44" s="9">
        <f>I44/(I44+J44)</f>
        <v>0</v>
      </c>
    </row>
    <row r="45" spans="1:25" x14ac:dyDescent="0.25">
      <c r="A45" t="s">
        <v>397</v>
      </c>
      <c r="B45" t="s">
        <v>368</v>
      </c>
      <c r="C45" t="str">
        <f t="shared" si="6"/>
        <v>Obermueller, Cade</v>
      </c>
      <c r="D45" s="1">
        <v>10</v>
      </c>
      <c r="E45" s="1">
        <v>64</v>
      </c>
      <c r="F45" s="1">
        <v>3</v>
      </c>
      <c r="G45" s="1">
        <v>77</v>
      </c>
      <c r="H45" s="71">
        <v>0.96099999999999997</v>
      </c>
      <c r="I45" s="1">
        <v>0</v>
      </c>
      <c r="J45" s="1">
        <v>0</v>
      </c>
      <c r="K45" s="9"/>
    </row>
    <row r="46" spans="1:25" x14ac:dyDescent="0.25">
      <c r="A46" t="s">
        <v>480</v>
      </c>
      <c r="B46" t="s">
        <v>487</v>
      </c>
      <c r="C46" t="str">
        <f t="shared" si="6"/>
        <v>Rindels, Austin</v>
      </c>
      <c r="D46" s="1">
        <v>11</v>
      </c>
      <c r="E46" s="1">
        <v>261</v>
      </c>
      <c r="F46" s="1">
        <v>3</v>
      </c>
      <c r="G46" s="1">
        <v>275</v>
      </c>
      <c r="H46" s="71">
        <v>0.98899999999999999</v>
      </c>
      <c r="I46" s="1">
        <v>2</v>
      </c>
      <c r="J46" s="1">
        <v>30</v>
      </c>
      <c r="K46" s="9">
        <f t="shared" ref="K46:K68" si="7">I46/(I46+J46)</f>
        <v>6.25E-2</v>
      </c>
    </row>
    <row r="47" spans="1:25" x14ac:dyDescent="0.25">
      <c r="A47" t="s">
        <v>389</v>
      </c>
      <c r="B47" t="s">
        <v>390</v>
      </c>
      <c r="C47" t="str">
        <f t="shared" si="6"/>
        <v>Seaton, Carter</v>
      </c>
      <c r="D47" s="1">
        <v>54</v>
      </c>
      <c r="E47" s="1">
        <v>41</v>
      </c>
      <c r="F47" s="1">
        <v>10</v>
      </c>
      <c r="G47" s="1">
        <v>105</v>
      </c>
      <c r="H47" s="71">
        <v>0.90500000000000003</v>
      </c>
      <c r="I47" s="1">
        <v>0</v>
      </c>
      <c r="J47" s="1">
        <v>0</v>
      </c>
      <c r="K47" s="9"/>
    </row>
    <row r="48" spans="1:25" x14ac:dyDescent="0.25">
      <c r="A48" t="s">
        <v>450</v>
      </c>
      <c r="B48" t="s">
        <v>174</v>
      </c>
      <c r="C48" t="str">
        <f t="shared" si="6"/>
        <v>Knudtson, Alex</v>
      </c>
      <c r="D48" s="1">
        <v>18</v>
      </c>
      <c r="E48" s="1">
        <v>181</v>
      </c>
      <c r="F48" s="1">
        <v>13</v>
      </c>
      <c r="G48" s="1">
        <v>212</v>
      </c>
      <c r="H48" s="71">
        <v>0.93899999999999995</v>
      </c>
      <c r="I48" s="1">
        <v>0</v>
      </c>
      <c r="J48" s="1">
        <v>0</v>
      </c>
      <c r="K48" s="9"/>
    </row>
    <row r="49" spans="1:11" x14ac:dyDescent="0.25">
      <c r="A49" t="s">
        <v>481</v>
      </c>
      <c r="B49" t="s">
        <v>488</v>
      </c>
      <c r="C49" t="str">
        <f t="shared" si="6"/>
        <v>Hall, Ty</v>
      </c>
      <c r="D49" s="1">
        <v>2</v>
      </c>
      <c r="E49" s="1">
        <v>1</v>
      </c>
      <c r="F49" s="1">
        <v>0</v>
      </c>
      <c r="G49" s="1">
        <v>3</v>
      </c>
      <c r="H49" s="71">
        <v>1</v>
      </c>
      <c r="I49" s="1">
        <v>0</v>
      </c>
      <c r="J49" s="1">
        <v>0</v>
      </c>
      <c r="K49" s="9"/>
    </row>
    <row r="50" spans="1:11" x14ac:dyDescent="0.25">
      <c r="A50" t="s">
        <v>5</v>
      </c>
      <c r="B50" t="s">
        <v>129</v>
      </c>
      <c r="C50" t="str">
        <f t="shared" si="6"/>
        <v>Milder, Logan</v>
      </c>
      <c r="D50" s="1">
        <v>0</v>
      </c>
      <c r="E50" s="1">
        <v>0</v>
      </c>
      <c r="F50" s="1">
        <v>0</v>
      </c>
      <c r="G50" s="1">
        <v>0</v>
      </c>
      <c r="H50" s="71">
        <v>0</v>
      </c>
      <c r="I50" s="1">
        <v>0</v>
      </c>
      <c r="J50" s="1">
        <v>0</v>
      </c>
      <c r="K50" s="9"/>
    </row>
    <row r="51" spans="1:11" x14ac:dyDescent="0.25">
      <c r="A51" t="s">
        <v>482</v>
      </c>
      <c r="B51" t="s">
        <v>489</v>
      </c>
      <c r="C51" t="str">
        <f t="shared" si="6"/>
        <v>Carlson, Drew</v>
      </c>
      <c r="D51" s="1">
        <v>14</v>
      </c>
      <c r="E51" s="1">
        <v>8</v>
      </c>
      <c r="F51" s="1">
        <v>3</v>
      </c>
      <c r="G51" s="1">
        <v>25</v>
      </c>
      <c r="H51" s="71">
        <v>0.88</v>
      </c>
      <c r="I51" s="1">
        <v>0</v>
      </c>
      <c r="J51" s="1">
        <v>0</v>
      </c>
      <c r="K51" s="9"/>
    </row>
    <row r="52" spans="1:11" x14ac:dyDescent="0.25">
      <c r="A52" t="s">
        <v>483</v>
      </c>
      <c r="B52" t="s">
        <v>490</v>
      </c>
      <c r="C52" t="str">
        <f t="shared" si="6"/>
        <v>Young, Talon</v>
      </c>
      <c r="D52" s="1">
        <v>10</v>
      </c>
      <c r="E52" s="1">
        <v>6</v>
      </c>
      <c r="F52" s="1">
        <v>4</v>
      </c>
      <c r="G52" s="1">
        <v>20</v>
      </c>
      <c r="H52" s="71">
        <v>0.8</v>
      </c>
      <c r="I52" s="1">
        <v>0</v>
      </c>
      <c r="J52" s="1">
        <v>0</v>
      </c>
      <c r="K52" s="9"/>
    </row>
    <row r="53" spans="1:11" x14ac:dyDescent="0.25">
      <c r="A53" t="s">
        <v>484</v>
      </c>
      <c r="B53" t="s">
        <v>489</v>
      </c>
      <c r="C53" t="str">
        <f t="shared" si="6"/>
        <v>Larson, Drew</v>
      </c>
      <c r="D53" s="1">
        <v>25</v>
      </c>
      <c r="E53" s="1">
        <v>13</v>
      </c>
      <c r="F53" s="1">
        <v>7</v>
      </c>
      <c r="G53" s="1">
        <v>45</v>
      </c>
      <c r="H53" s="71">
        <v>0.84399999999999997</v>
      </c>
      <c r="I53" s="1">
        <v>0</v>
      </c>
      <c r="J53" s="1">
        <v>0</v>
      </c>
      <c r="K53" s="9"/>
    </row>
    <row r="54" spans="1:11" x14ac:dyDescent="0.25">
      <c r="A54" t="s">
        <v>387</v>
      </c>
      <c r="B54" t="s">
        <v>388</v>
      </c>
      <c r="C54" t="str">
        <f t="shared" si="6"/>
        <v>Mitchell, Gable</v>
      </c>
      <c r="D54" s="1">
        <v>85</v>
      </c>
      <c r="E54" s="1">
        <v>34</v>
      </c>
      <c r="F54" s="1">
        <v>7</v>
      </c>
      <c r="G54" s="1">
        <v>126</v>
      </c>
      <c r="H54" s="71">
        <v>0.94399999999999995</v>
      </c>
      <c r="I54" s="1">
        <v>0</v>
      </c>
      <c r="J54" s="1">
        <v>0</v>
      </c>
      <c r="K54" s="9"/>
    </row>
    <row r="55" spans="1:11" x14ac:dyDescent="0.25">
      <c r="A55" t="s">
        <v>441</v>
      </c>
      <c r="B55" t="s">
        <v>42</v>
      </c>
      <c r="C55" t="str">
        <f t="shared" si="6"/>
        <v>Kueter, Sam</v>
      </c>
      <c r="D55" s="1">
        <v>0</v>
      </c>
      <c r="E55" s="1">
        <v>0</v>
      </c>
      <c r="F55" s="1">
        <v>0</v>
      </c>
      <c r="G55" s="1">
        <v>0</v>
      </c>
      <c r="H55" s="71">
        <v>0</v>
      </c>
      <c r="I55" s="1">
        <v>0</v>
      </c>
      <c r="J55" s="1">
        <v>0</v>
      </c>
      <c r="K55" s="9"/>
    </row>
    <row r="56" spans="1:11" x14ac:dyDescent="0.25">
      <c r="A56" t="s">
        <v>444</v>
      </c>
      <c r="B56" t="s">
        <v>452</v>
      </c>
      <c r="C56" t="str">
        <f t="shared" si="6"/>
        <v>Koch, Gavin</v>
      </c>
      <c r="D56" s="1">
        <v>6</v>
      </c>
      <c r="E56" s="1">
        <v>11</v>
      </c>
      <c r="F56" s="1">
        <v>3</v>
      </c>
      <c r="G56" s="1">
        <v>20</v>
      </c>
      <c r="H56" s="71">
        <v>0.85</v>
      </c>
      <c r="I56" s="1">
        <v>0</v>
      </c>
      <c r="J56" s="1">
        <v>0</v>
      </c>
      <c r="K56" s="9"/>
    </row>
    <row r="57" spans="1:11" x14ac:dyDescent="0.25">
      <c r="A57" t="s">
        <v>485</v>
      </c>
      <c r="B57" t="s">
        <v>364</v>
      </c>
      <c r="C57" t="str">
        <f t="shared" si="6"/>
        <v>Hodges, DJ</v>
      </c>
      <c r="D57" s="1">
        <v>0</v>
      </c>
      <c r="E57" s="1">
        <v>9</v>
      </c>
      <c r="F57" s="1">
        <v>1</v>
      </c>
      <c r="G57" s="1">
        <v>10</v>
      </c>
      <c r="H57" s="71">
        <v>0.9</v>
      </c>
      <c r="I57" s="1">
        <v>0</v>
      </c>
      <c r="J57" s="1">
        <v>0</v>
      </c>
      <c r="K57" s="9"/>
    </row>
    <row r="58" spans="1:11" x14ac:dyDescent="0.25">
      <c r="A58" t="s">
        <v>486</v>
      </c>
      <c r="B58" t="s">
        <v>14</v>
      </c>
      <c r="C58" t="str">
        <f t="shared" si="6"/>
        <v>Waldschmidt, Max</v>
      </c>
      <c r="D58" s="1">
        <v>5</v>
      </c>
      <c r="E58" s="1">
        <v>0</v>
      </c>
      <c r="F58" s="1">
        <v>2</v>
      </c>
      <c r="G58" s="1">
        <v>7</v>
      </c>
      <c r="H58" s="71">
        <v>0.71399999999999997</v>
      </c>
      <c r="I58" s="1">
        <v>0</v>
      </c>
      <c r="J58" s="1">
        <v>0</v>
      </c>
      <c r="K58" s="9"/>
    </row>
    <row r="59" spans="1:11" x14ac:dyDescent="0.25">
      <c r="A59" t="s">
        <v>465</v>
      </c>
      <c r="B59" t="s">
        <v>466</v>
      </c>
      <c r="C59" t="str">
        <f t="shared" si="6"/>
        <v>Lacina, Cameron</v>
      </c>
      <c r="D59" s="1">
        <v>0</v>
      </c>
      <c r="E59" s="1">
        <v>0</v>
      </c>
      <c r="F59" s="1">
        <v>0</v>
      </c>
      <c r="G59" s="1">
        <v>0</v>
      </c>
      <c r="H59" s="71">
        <v>0</v>
      </c>
      <c r="I59" s="1">
        <v>0</v>
      </c>
      <c r="J59" s="1">
        <v>0</v>
      </c>
      <c r="K59" s="9"/>
    </row>
    <row r="60" spans="1:11" x14ac:dyDescent="0.25">
      <c r="A60" t="s">
        <v>403</v>
      </c>
      <c r="B60" t="s">
        <v>176</v>
      </c>
      <c r="C60" t="str">
        <f t="shared" si="6"/>
        <v>Klosterman, John</v>
      </c>
      <c r="D60" s="1">
        <v>2</v>
      </c>
      <c r="E60" s="1">
        <v>52</v>
      </c>
      <c r="F60" s="1">
        <v>1</v>
      </c>
      <c r="G60" s="1">
        <v>55</v>
      </c>
      <c r="H60" s="71">
        <v>0.98199999999999998</v>
      </c>
      <c r="I60" s="1">
        <v>1</v>
      </c>
      <c r="J60" s="1">
        <v>8</v>
      </c>
      <c r="K60" s="9">
        <f t="shared" si="7"/>
        <v>0.1111111111111111</v>
      </c>
    </row>
    <row r="61" spans="1:11" x14ac:dyDescent="0.25">
      <c r="A61" t="s">
        <v>401</v>
      </c>
      <c r="B61" t="s">
        <v>402</v>
      </c>
      <c r="C61" t="str">
        <f t="shared" si="6"/>
        <v>Kennedy, Jay</v>
      </c>
      <c r="D61" s="1">
        <v>4</v>
      </c>
      <c r="E61" s="1">
        <v>2</v>
      </c>
      <c r="F61" s="1">
        <v>2</v>
      </c>
      <c r="G61" s="1">
        <v>8</v>
      </c>
      <c r="H61" s="71">
        <v>0.75</v>
      </c>
      <c r="I61" s="1">
        <v>0</v>
      </c>
      <c r="J61" s="1">
        <v>0</v>
      </c>
      <c r="K61" s="9"/>
    </row>
    <row r="62" spans="1:11" x14ac:dyDescent="0.25">
      <c r="A62" t="s">
        <v>467</v>
      </c>
      <c r="B62" t="s">
        <v>468</v>
      </c>
      <c r="C62" t="str">
        <f t="shared" si="6"/>
        <v>Svoboda, Isaiah</v>
      </c>
      <c r="D62" s="1">
        <v>0</v>
      </c>
      <c r="E62" s="1">
        <v>24</v>
      </c>
      <c r="F62" s="1">
        <v>0</v>
      </c>
      <c r="G62" s="1">
        <v>24</v>
      </c>
      <c r="H62" s="71">
        <v>1</v>
      </c>
      <c r="I62" s="1">
        <v>0</v>
      </c>
      <c r="J62" s="1">
        <v>0</v>
      </c>
      <c r="K62" s="9"/>
    </row>
    <row r="63" spans="1:11" x14ac:dyDescent="0.25">
      <c r="A63" t="s">
        <v>463</v>
      </c>
      <c r="B63" t="s">
        <v>440</v>
      </c>
      <c r="C63" t="str">
        <f t="shared" si="6"/>
        <v>Drake, Cooper</v>
      </c>
      <c r="D63" s="1">
        <v>3</v>
      </c>
      <c r="E63" s="1">
        <v>2</v>
      </c>
      <c r="F63" s="1">
        <v>1</v>
      </c>
      <c r="G63" s="1">
        <v>6</v>
      </c>
      <c r="H63" s="71">
        <v>0.83299999999999996</v>
      </c>
      <c r="I63" s="1">
        <v>0</v>
      </c>
      <c r="J63" s="1">
        <v>0</v>
      </c>
      <c r="K63" s="9"/>
    </row>
    <row r="64" spans="1:11" x14ac:dyDescent="0.25">
      <c r="A64" t="s">
        <v>395</v>
      </c>
      <c r="B64" t="s">
        <v>128</v>
      </c>
      <c r="C64" t="str">
        <f t="shared" si="6"/>
        <v>Ernst, Grant</v>
      </c>
      <c r="D64" s="1">
        <v>1</v>
      </c>
      <c r="E64" s="1">
        <v>15</v>
      </c>
      <c r="F64" s="1">
        <v>0</v>
      </c>
      <c r="G64" s="1">
        <v>16</v>
      </c>
      <c r="H64" s="71">
        <v>1</v>
      </c>
      <c r="I64" s="1">
        <v>0</v>
      </c>
      <c r="J64" s="1">
        <v>0</v>
      </c>
      <c r="K64" s="9"/>
    </row>
    <row r="65" spans="1:11" x14ac:dyDescent="0.25">
      <c r="A65" t="s">
        <v>464</v>
      </c>
      <c r="B65" t="s">
        <v>32</v>
      </c>
      <c r="C65" t="str">
        <f t="shared" si="6"/>
        <v>Williamson, Jacob</v>
      </c>
      <c r="D65" s="1">
        <v>0</v>
      </c>
      <c r="E65" s="1">
        <v>9</v>
      </c>
      <c r="F65" s="1">
        <v>0</v>
      </c>
      <c r="G65" s="1">
        <v>9</v>
      </c>
      <c r="H65" s="71">
        <v>1</v>
      </c>
      <c r="I65" s="1">
        <v>0</v>
      </c>
      <c r="J65" s="1">
        <v>0</v>
      </c>
      <c r="K65" s="9"/>
    </row>
    <row r="66" spans="1:11" x14ac:dyDescent="0.25">
      <c r="A66" t="s">
        <v>491</v>
      </c>
      <c r="B66" t="s">
        <v>492</v>
      </c>
      <c r="C66" t="str">
        <f t="shared" si="6"/>
        <v>Kurtz, Kael</v>
      </c>
      <c r="D66" s="1">
        <v>1</v>
      </c>
      <c r="E66" s="1">
        <v>0</v>
      </c>
      <c r="F66" s="1">
        <v>0</v>
      </c>
      <c r="G66" s="1">
        <v>1</v>
      </c>
      <c r="H66" s="71">
        <v>1</v>
      </c>
      <c r="I66" s="1">
        <v>0</v>
      </c>
      <c r="J66" s="1">
        <v>0</v>
      </c>
      <c r="K66" s="9"/>
    </row>
    <row r="67" spans="1:11" x14ac:dyDescent="0.25">
      <c r="A67" t="s">
        <v>441</v>
      </c>
      <c r="B67" t="s">
        <v>34</v>
      </c>
      <c r="C67" t="str">
        <f t="shared" si="6"/>
        <v>Kueter, Ben</v>
      </c>
      <c r="D67" s="1">
        <v>1</v>
      </c>
      <c r="E67" s="1">
        <v>13</v>
      </c>
      <c r="F67" s="1">
        <v>0</v>
      </c>
      <c r="G67" s="1">
        <v>14</v>
      </c>
      <c r="H67" s="71">
        <v>1</v>
      </c>
      <c r="I67" s="1">
        <v>0</v>
      </c>
      <c r="J67" s="1">
        <v>0</v>
      </c>
      <c r="K67" s="9"/>
    </row>
    <row r="68" spans="1:11" x14ac:dyDescent="0.25">
      <c r="C68" s="12" t="s">
        <v>425</v>
      </c>
      <c r="D68" s="12">
        <v>252</v>
      </c>
      <c r="E68" s="12">
        <v>812</v>
      </c>
      <c r="F68" s="12">
        <v>65</v>
      </c>
      <c r="G68" s="12">
        <v>1129</v>
      </c>
      <c r="H68" s="77">
        <v>0.94199999999999995</v>
      </c>
      <c r="I68" s="12">
        <v>6</v>
      </c>
      <c r="J68" s="12">
        <v>53</v>
      </c>
      <c r="K68" s="21">
        <f t="shared" si="7"/>
        <v>0.10169491525423729</v>
      </c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8BB4-1A1E-46D1-B29A-3301876FA0D5}">
  <dimension ref="A1:Y70"/>
  <sheetViews>
    <sheetView workbookViewId="0">
      <selection activeCell="Y2" sqref="Y2:Y43"/>
    </sheetView>
  </sheetViews>
  <sheetFormatPr defaultRowHeight="15" x14ac:dyDescent="0.25"/>
  <cols>
    <col min="1" max="1" width="12.42578125" bestFit="1" customWidth="1"/>
    <col min="2" max="2" width="11.140625" customWidth="1"/>
    <col min="3" max="3" width="21.140625" bestFit="1" customWidth="1"/>
    <col min="4" max="12" width="9.28515625" customWidth="1"/>
    <col min="13" max="13" width="10" bestFit="1" customWidth="1"/>
    <col min="14" max="24" width="9.28515625" customWidth="1"/>
  </cols>
  <sheetData>
    <row r="1" spans="1:25" x14ac:dyDescent="0.25">
      <c r="A1" s="2">
        <v>2021</v>
      </c>
      <c r="B1" s="4" t="s">
        <v>219</v>
      </c>
      <c r="C1" s="4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5" ht="30.75" x14ac:dyDescent="0.3">
      <c r="A2" s="5" t="s">
        <v>68</v>
      </c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457</v>
      </c>
      <c r="N2" s="12" t="s">
        <v>57</v>
      </c>
      <c r="O2" s="12" t="s">
        <v>58</v>
      </c>
      <c r="P2" s="12" t="s">
        <v>59</v>
      </c>
      <c r="Q2" s="12" t="s">
        <v>60</v>
      </c>
      <c r="R2" s="12" t="s">
        <v>132</v>
      </c>
      <c r="S2" s="12" t="s">
        <v>61</v>
      </c>
      <c r="T2" s="12" t="s">
        <v>458</v>
      </c>
      <c r="U2" s="12" t="s">
        <v>459</v>
      </c>
      <c r="V2" s="12" t="s">
        <v>64</v>
      </c>
      <c r="W2" s="12" t="s">
        <v>62</v>
      </c>
      <c r="X2" s="12" t="s">
        <v>63</v>
      </c>
      <c r="Y2" s="70" t="s">
        <v>539</v>
      </c>
    </row>
    <row r="3" spans="1:25" x14ac:dyDescent="0.25">
      <c r="A3" t="s">
        <v>447</v>
      </c>
      <c r="B3" t="s">
        <v>27</v>
      </c>
      <c r="C3" t="str">
        <f>+A3&amp;", "&amp;B3</f>
        <v>Bouska, Joey</v>
      </c>
      <c r="D3" s="1">
        <v>111</v>
      </c>
      <c r="E3" s="1">
        <v>26</v>
      </c>
      <c r="F3" s="1">
        <v>38</v>
      </c>
      <c r="G3" s="1">
        <v>30</v>
      </c>
      <c r="H3" s="1">
        <v>7</v>
      </c>
      <c r="I3" s="1">
        <v>1</v>
      </c>
      <c r="J3" s="1">
        <v>0</v>
      </c>
      <c r="K3" s="1">
        <v>18</v>
      </c>
      <c r="L3" s="1">
        <v>4</v>
      </c>
      <c r="M3" s="1">
        <v>0</v>
      </c>
      <c r="N3" s="1">
        <v>10</v>
      </c>
      <c r="O3" s="1">
        <v>15</v>
      </c>
      <c r="P3" s="1">
        <v>10</v>
      </c>
      <c r="Q3" s="1">
        <v>13</v>
      </c>
      <c r="R3" s="69">
        <f>P3/Q3</f>
        <v>0.76923076923076927</v>
      </c>
      <c r="S3" s="1">
        <v>5</v>
      </c>
      <c r="T3" s="1">
        <v>5</v>
      </c>
      <c r="U3" s="1">
        <v>47</v>
      </c>
      <c r="V3" s="71">
        <v>0.34234234234234234</v>
      </c>
      <c r="W3" s="71">
        <v>0.42063492063492064</v>
      </c>
      <c r="X3" s="71">
        <v>0.42342342342342343</v>
      </c>
      <c r="Y3" s="1"/>
    </row>
    <row r="4" spans="1:25" x14ac:dyDescent="0.25">
      <c r="A4" t="s">
        <v>446</v>
      </c>
      <c r="B4" t="s">
        <v>454</v>
      </c>
      <c r="C4" t="str">
        <f t="shared" ref="C4:C26" si="0">+A4&amp;", "&amp;B4</f>
        <v>Fullenkamp, Wolfgang</v>
      </c>
      <c r="D4" s="1">
        <v>12</v>
      </c>
      <c r="E4" s="1">
        <v>2</v>
      </c>
      <c r="F4" s="1">
        <v>2</v>
      </c>
      <c r="G4" s="1">
        <v>1</v>
      </c>
      <c r="H4" s="1">
        <v>1</v>
      </c>
      <c r="I4" s="1">
        <v>0</v>
      </c>
      <c r="J4" s="1">
        <v>0</v>
      </c>
      <c r="K4" s="1">
        <v>1</v>
      </c>
      <c r="L4" s="1">
        <v>0</v>
      </c>
      <c r="M4" s="1">
        <v>0</v>
      </c>
      <c r="N4" s="1">
        <v>3</v>
      </c>
      <c r="O4" s="1">
        <v>5</v>
      </c>
      <c r="P4" s="1">
        <v>0</v>
      </c>
      <c r="Q4" s="1">
        <v>0</v>
      </c>
      <c r="R4" s="69" t="e">
        <f t="shared" ref="R4:R27" si="1">P4/Q4</f>
        <v>#DIV/0!</v>
      </c>
      <c r="S4" s="1">
        <v>0</v>
      </c>
      <c r="T4" s="1">
        <v>1</v>
      </c>
      <c r="U4" s="1">
        <v>3</v>
      </c>
      <c r="V4" s="71">
        <v>0.16666666666666666</v>
      </c>
      <c r="W4" s="71">
        <v>0.33333333333333331</v>
      </c>
      <c r="X4" s="71">
        <v>0.25</v>
      </c>
      <c r="Y4" s="1"/>
    </row>
    <row r="5" spans="1:25" x14ac:dyDescent="0.25">
      <c r="A5" t="s">
        <v>397</v>
      </c>
      <c r="B5" t="s">
        <v>368</v>
      </c>
      <c r="C5" t="str">
        <f t="shared" si="0"/>
        <v>Obermueller, Cade</v>
      </c>
      <c r="D5" s="1">
        <v>91</v>
      </c>
      <c r="E5" s="1">
        <v>27</v>
      </c>
      <c r="F5" s="1">
        <v>29</v>
      </c>
      <c r="G5" s="1">
        <v>27</v>
      </c>
      <c r="H5" s="1">
        <v>2</v>
      </c>
      <c r="I5" s="1">
        <v>0</v>
      </c>
      <c r="J5" s="1">
        <v>0</v>
      </c>
      <c r="K5" s="1">
        <v>19</v>
      </c>
      <c r="L5" s="1">
        <v>2</v>
      </c>
      <c r="M5" s="1">
        <v>0</v>
      </c>
      <c r="N5" s="1">
        <v>23</v>
      </c>
      <c r="O5" s="1">
        <v>7</v>
      </c>
      <c r="P5" s="1">
        <v>14</v>
      </c>
      <c r="Q5" s="1">
        <v>15</v>
      </c>
      <c r="R5" s="69">
        <f t="shared" si="1"/>
        <v>0.93333333333333335</v>
      </c>
      <c r="S5" s="1">
        <v>5</v>
      </c>
      <c r="T5" s="1">
        <v>6</v>
      </c>
      <c r="U5" s="1">
        <v>31</v>
      </c>
      <c r="V5" s="71">
        <v>0.31868131868131866</v>
      </c>
      <c r="W5" s="71">
        <v>0.47899159663865548</v>
      </c>
      <c r="X5" s="71">
        <v>0.34065934065934067</v>
      </c>
      <c r="Y5" s="1"/>
    </row>
    <row r="6" spans="1:25" x14ac:dyDescent="0.25">
      <c r="A6" t="s">
        <v>439</v>
      </c>
      <c r="B6" t="s">
        <v>451</v>
      </c>
      <c r="C6" t="str">
        <f t="shared" si="0"/>
        <v>Dunnwald, Cedric</v>
      </c>
      <c r="D6" s="1">
        <v>117</v>
      </c>
      <c r="E6" s="1">
        <v>15</v>
      </c>
      <c r="F6" s="1">
        <v>39</v>
      </c>
      <c r="G6" s="1">
        <v>33</v>
      </c>
      <c r="H6" s="1">
        <v>4</v>
      </c>
      <c r="I6" s="1">
        <v>0</v>
      </c>
      <c r="J6" s="1">
        <v>2</v>
      </c>
      <c r="K6" s="1">
        <v>26</v>
      </c>
      <c r="L6" s="1">
        <v>4</v>
      </c>
      <c r="M6" s="1">
        <v>0</v>
      </c>
      <c r="N6" s="1">
        <v>5</v>
      </c>
      <c r="O6" s="1">
        <v>22</v>
      </c>
      <c r="P6" s="1">
        <v>8</v>
      </c>
      <c r="Q6" s="1">
        <v>11</v>
      </c>
      <c r="R6" s="69">
        <f t="shared" si="1"/>
        <v>0.72727272727272729</v>
      </c>
      <c r="S6" s="1">
        <v>2</v>
      </c>
      <c r="T6" s="1">
        <v>5</v>
      </c>
      <c r="U6" s="1">
        <v>49</v>
      </c>
      <c r="V6" s="71">
        <v>0.33333333333333331</v>
      </c>
      <c r="W6" s="71">
        <v>0.37096774193548387</v>
      </c>
      <c r="X6" s="71">
        <v>0.41880341880341881</v>
      </c>
      <c r="Y6" s="1"/>
    </row>
    <row r="7" spans="1:25" x14ac:dyDescent="0.25">
      <c r="A7" t="s">
        <v>462</v>
      </c>
      <c r="B7" t="s">
        <v>390</v>
      </c>
      <c r="C7" t="str">
        <f t="shared" si="0"/>
        <v>Newton, Carter</v>
      </c>
      <c r="D7" s="1">
        <v>2</v>
      </c>
      <c r="E7" s="1">
        <v>2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1</v>
      </c>
      <c r="O7" s="1">
        <v>1</v>
      </c>
      <c r="P7" s="1">
        <v>1</v>
      </c>
      <c r="Q7" s="1">
        <v>1</v>
      </c>
      <c r="R7" s="69">
        <f t="shared" si="1"/>
        <v>1</v>
      </c>
      <c r="S7" s="1">
        <v>0</v>
      </c>
      <c r="T7" s="1">
        <v>0</v>
      </c>
      <c r="U7" s="1">
        <v>0</v>
      </c>
      <c r="V7" s="71">
        <v>0</v>
      </c>
      <c r="W7" s="71">
        <v>0.33333333333333331</v>
      </c>
      <c r="X7" s="71">
        <v>0</v>
      </c>
      <c r="Y7" s="1"/>
    </row>
    <row r="8" spans="1:25" x14ac:dyDescent="0.25">
      <c r="A8" t="s">
        <v>450</v>
      </c>
      <c r="B8" t="s">
        <v>174</v>
      </c>
      <c r="C8" t="str">
        <f t="shared" si="0"/>
        <v>Knudtson, Alex</v>
      </c>
      <c r="D8" s="1">
        <v>26</v>
      </c>
      <c r="E8" s="1">
        <v>5</v>
      </c>
      <c r="F8" s="1">
        <v>7</v>
      </c>
      <c r="G8" s="1">
        <v>6</v>
      </c>
      <c r="H8" s="1">
        <v>1</v>
      </c>
      <c r="I8" s="1">
        <v>0</v>
      </c>
      <c r="J8" s="1">
        <v>0</v>
      </c>
      <c r="K8" s="1">
        <v>6</v>
      </c>
      <c r="L8" s="1">
        <v>1</v>
      </c>
      <c r="M8" s="1">
        <v>0</v>
      </c>
      <c r="N8" s="1">
        <v>2</v>
      </c>
      <c r="O8" s="1">
        <v>6</v>
      </c>
      <c r="P8" s="1">
        <v>1</v>
      </c>
      <c r="Q8" s="1">
        <v>1</v>
      </c>
      <c r="R8" s="69">
        <f t="shared" si="1"/>
        <v>1</v>
      </c>
      <c r="S8" s="1">
        <v>1</v>
      </c>
      <c r="T8" s="1">
        <v>1</v>
      </c>
      <c r="U8" s="1">
        <v>8</v>
      </c>
      <c r="V8" s="71">
        <v>0.26923076923076922</v>
      </c>
      <c r="W8" s="71">
        <v>0.34482758620689657</v>
      </c>
      <c r="X8" s="71">
        <v>0.30769230769230771</v>
      </c>
      <c r="Y8" s="1"/>
    </row>
    <row r="9" spans="1:25" x14ac:dyDescent="0.25">
      <c r="A9" t="s">
        <v>389</v>
      </c>
      <c r="B9" t="s">
        <v>390</v>
      </c>
      <c r="C9" t="str">
        <f t="shared" si="0"/>
        <v>Seaton, Carter</v>
      </c>
      <c r="D9" s="1">
        <v>143</v>
      </c>
      <c r="E9" s="1">
        <v>32</v>
      </c>
      <c r="F9" s="1">
        <v>51</v>
      </c>
      <c r="G9" s="1">
        <v>42</v>
      </c>
      <c r="H9" s="1">
        <v>6</v>
      </c>
      <c r="I9" s="1">
        <v>3</v>
      </c>
      <c r="J9" s="1">
        <v>0</v>
      </c>
      <c r="K9" s="1">
        <v>27</v>
      </c>
      <c r="L9" s="1">
        <v>2</v>
      </c>
      <c r="M9" s="1">
        <v>0</v>
      </c>
      <c r="N9" s="1">
        <v>7</v>
      </c>
      <c r="O9" s="1">
        <v>7</v>
      </c>
      <c r="P9" s="1">
        <v>15</v>
      </c>
      <c r="Q9" s="1">
        <v>18</v>
      </c>
      <c r="R9" s="69">
        <f t="shared" si="1"/>
        <v>0.83333333333333337</v>
      </c>
      <c r="S9" s="1">
        <v>1</v>
      </c>
      <c r="T9" s="1">
        <v>9</v>
      </c>
      <c r="U9" s="1">
        <v>63</v>
      </c>
      <c r="V9" s="71">
        <v>0.35664335664335667</v>
      </c>
      <c r="W9" s="71">
        <v>0.39072847682119205</v>
      </c>
      <c r="X9" s="71">
        <v>0.44055944055944057</v>
      </c>
      <c r="Y9" s="1"/>
    </row>
    <row r="10" spans="1:25" x14ac:dyDescent="0.25">
      <c r="A10" t="s">
        <v>5</v>
      </c>
      <c r="B10" t="s">
        <v>129</v>
      </c>
      <c r="C10" t="str">
        <f t="shared" si="0"/>
        <v>Milder, Logan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0</v>
      </c>
      <c r="R10" s="69" t="e">
        <f t="shared" si="1"/>
        <v>#DIV/0!</v>
      </c>
      <c r="S10" s="1">
        <v>0</v>
      </c>
      <c r="T10" s="1">
        <v>0</v>
      </c>
      <c r="U10" s="1">
        <v>0</v>
      </c>
      <c r="V10" s="71">
        <v>0</v>
      </c>
      <c r="W10" s="71">
        <v>0</v>
      </c>
      <c r="X10" s="71">
        <v>0</v>
      </c>
      <c r="Y10" s="1"/>
    </row>
    <row r="11" spans="1:25" x14ac:dyDescent="0.25">
      <c r="A11" t="s">
        <v>442</v>
      </c>
      <c r="B11" t="s">
        <v>40</v>
      </c>
      <c r="C11" t="str">
        <f t="shared" si="0"/>
        <v>Carrell, Jack</v>
      </c>
      <c r="D11" s="1">
        <v>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69" t="e">
        <f t="shared" si="1"/>
        <v>#DIV/0!</v>
      </c>
      <c r="S11" s="1">
        <v>0</v>
      </c>
      <c r="T11" s="1">
        <v>0</v>
      </c>
      <c r="U11" s="1">
        <v>0</v>
      </c>
      <c r="V11" s="71">
        <v>0</v>
      </c>
      <c r="W11" s="71">
        <v>0</v>
      </c>
      <c r="X11" s="71">
        <v>0</v>
      </c>
      <c r="Y11" s="1"/>
    </row>
    <row r="12" spans="1:25" x14ac:dyDescent="0.25">
      <c r="A12" t="s">
        <v>387</v>
      </c>
      <c r="B12" t="s">
        <v>388</v>
      </c>
      <c r="C12" t="str">
        <f t="shared" si="0"/>
        <v>Mitchell, Gable</v>
      </c>
      <c r="D12" s="1">
        <v>128</v>
      </c>
      <c r="E12" s="1">
        <v>41</v>
      </c>
      <c r="F12" s="1">
        <v>45</v>
      </c>
      <c r="G12" s="1">
        <v>36</v>
      </c>
      <c r="H12" s="1">
        <v>6</v>
      </c>
      <c r="I12" s="1">
        <v>2</v>
      </c>
      <c r="J12" s="1">
        <v>1</v>
      </c>
      <c r="K12" s="1">
        <v>30</v>
      </c>
      <c r="L12" s="1">
        <v>7</v>
      </c>
      <c r="M12" s="1">
        <v>0</v>
      </c>
      <c r="N12" s="1">
        <v>24</v>
      </c>
      <c r="O12" s="1">
        <v>9</v>
      </c>
      <c r="P12" s="1">
        <v>32</v>
      </c>
      <c r="Q12" s="1">
        <v>36</v>
      </c>
      <c r="R12" s="69">
        <f t="shared" si="1"/>
        <v>0.88888888888888884</v>
      </c>
      <c r="S12" s="1">
        <v>0</v>
      </c>
      <c r="T12" s="1">
        <v>4</v>
      </c>
      <c r="U12" s="1">
        <v>58</v>
      </c>
      <c r="V12" s="71">
        <v>0.3515625</v>
      </c>
      <c r="W12" s="71">
        <v>0.45394736842105265</v>
      </c>
      <c r="X12" s="71">
        <v>0.453125</v>
      </c>
      <c r="Y12" s="1"/>
    </row>
    <row r="13" spans="1:25" x14ac:dyDescent="0.25">
      <c r="A13" t="s">
        <v>463</v>
      </c>
      <c r="B13" t="s">
        <v>440</v>
      </c>
      <c r="C13" t="str">
        <f t="shared" si="0"/>
        <v>Drake, Cooper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69" t="e">
        <f t="shared" si="1"/>
        <v>#DIV/0!</v>
      </c>
      <c r="S13" s="1">
        <v>0</v>
      </c>
      <c r="T13" s="1">
        <v>0</v>
      </c>
      <c r="U13" s="1">
        <v>0</v>
      </c>
      <c r="V13" s="71" t="e">
        <v>#DIV/0!</v>
      </c>
      <c r="W13" s="71" t="e">
        <v>#DIV/0!</v>
      </c>
      <c r="X13" s="71" t="e">
        <v>#DIV/0!</v>
      </c>
      <c r="Y13" s="1"/>
    </row>
    <row r="14" spans="1:25" x14ac:dyDescent="0.25">
      <c r="A14" t="s">
        <v>401</v>
      </c>
      <c r="B14" t="s">
        <v>402</v>
      </c>
      <c r="C14" t="str">
        <f t="shared" si="0"/>
        <v>Kennedy, Jay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69">
        <f t="shared" si="1"/>
        <v>0</v>
      </c>
      <c r="S14" s="1">
        <v>0</v>
      </c>
      <c r="T14" s="1">
        <v>0</v>
      </c>
      <c r="U14" s="1">
        <v>0</v>
      </c>
      <c r="V14" s="71" t="e">
        <v>#DIV/0!</v>
      </c>
      <c r="W14" s="71" t="e">
        <v>#DIV/0!</v>
      </c>
      <c r="X14" s="71" t="e">
        <v>#DIV/0!</v>
      </c>
      <c r="Y14" s="1"/>
    </row>
    <row r="15" spans="1:25" x14ac:dyDescent="0.25">
      <c r="A15" t="s">
        <v>464</v>
      </c>
      <c r="B15" t="s">
        <v>32</v>
      </c>
      <c r="C15" t="str">
        <f t="shared" si="0"/>
        <v>Williamson, Jacob</v>
      </c>
      <c r="D15" s="1">
        <v>33</v>
      </c>
      <c r="E15" s="1">
        <v>10</v>
      </c>
      <c r="F15" s="1">
        <v>4</v>
      </c>
      <c r="G15" s="1">
        <v>3</v>
      </c>
      <c r="H15" s="1">
        <v>0</v>
      </c>
      <c r="I15" s="1">
        <v>1</v>
      </c>
      <c r="J15" s="1">
        <v>0</v>
      </c>
      <c r="K15" s="1">
        <v>7</v>
      </c>
      <c r="L15" s="1">
        <v>0</v>
      </c>
      <c r="M15" s="1">
        <v>0</v>
      </c>
      <c r="N15" s="1">
        <v>6</v>
      </c>
      <c r="O15" s="1">
        <v>12</v>
      </c>
      <c r="P15" s="1">
        <v>2</v>
      </c>
      <c r="Q15" s="1">
        <v>3</v>
      </c>
      <c r="R15" s="69">
        <f t="shared" si="1"/>
        <v>0.66666666666666663</v>
      </c>
      <c r="S15" s="1">
        <v>2</v>
      </c>
      <c r="T15" s="1">
        <v>3</v>
      </c>
      <c r="U15" s="1">
        <v>6</v>
      </c>
      <c r="V15" s="71">
        <v>0.12121212121212122</v>
      </c>
      <c r="W15" s="71">
        <v>0.29268292682926828</v>
      </c>
      <c r="X15" s="71">
        <v>0.18181818181818182</v>
      </c>
      <c r="Y15" s="1"/>
    </row>
    <row r="16" spans="1:25" x14ac:dyDescent="0.25">
      <c r="A16" t="s">
        <v>444</v>
      </c>
      <c r="B16" t="s">
        <v>452</v>
      </c>
      <c r="C16" t="str">
        <f t="shared" si="0"/>
        <v>Koch, Gavin</v>
      </c>
      <c r="D16" s="1">
        <v>113</v>
      </c>
      <c r="E16" s="1">
        <v>24</v>
      </c>
      <c r="F16" s="1">
        <v>31</v>
      </c>
      <c r="G16" s="1">
        <v>18</v>
      </c>
      <c r="H16" s="1">
        <v>11</v>
      </c>
      <c r="I16" s="1">
        <v>2</v>
      </c>
      <c r="J16" s="1">
        <v>0</v>
      </c>
      <c r="K16" s="1">
        <v>32</v>
      </c>
      <c r="L16" s="1">
        <v>7</v>
      </c>
      <c r="M16" s="1">
        <v>0</v>
      </c>
      <c r="N16" s="1">
        <v>9</v>
      </c>
      <c r="O16" s="1">
        <v>17</v>
      </c>
      <c r="P16" s="1">
        <v>4</v>
      </c>
      <c r="Q16" s="1">
        <v>4</v>
      </c>
      <c r="R16" s="69">
        <f t="shared" si="1"/>
        <v>1</v>
      </c>
      <c r="S16" s="1">
        <v>7</v>
      </c>
      <c r="T16" s="1">
        <v>6</v>
      </c>
      <c r="U16" s="1">
        <v>46</v>
      </c>
      <c r="V16" s="71">
        <v>0.27433628318584069</v>
      </c>
      <c r="W16" s="71">
        <v>0.36434108527131781</v>
      </c>
      <c r="X16" s="71">
        <v>0.40707964601769914</v>
      </c>
      <c r="Y16" s="1"/>
    </row>
    <row r="17" spans="1:25" x14ac:dyDescent="0.25">
      <c r="A17" t="s">
        <v>448</v>
      </c>
      <c r="B17" t="s">
        <v>455</v>
      </c>
      <c r="C17" t="str">
        <f t="shared" si="0"/>
        <v>Smith, Egan</v>
      </c>
      <c r="D17" s="1">
        <v>52</v>
      </c>
      <c r="E17" s="1">
        <v>11</v>
      </c>
      <c r="F17" s="1">
        <v>16</v>
      </c>
      <c r="G17" s="1">
        <v>11</v>
      </c>
      <c r="H17" s="1">
        <v>5</v>
      </c>
      <c r="I17" s="1">
        <v>0</v>
      </c>
      <c r="J17" s="1">
        <v>0</v>
      </c>
      <c r="K17" s="1">
        <v>12</v>
      </c>
      <c r="L17" s="1">
        <v>2</v>
      </c>
      <c r="M17" s="1">
        <v>0</v>
      </c>
      <c r="N17" s="1">
        <v>6</v>
      </c>
      <c r="O17" s="1">
        <v>13</v>
      </c>
      <c r="P17" s="1">
        <v>5</v>
      </c>
      <c r="Q17" s="1">
        <v>5</v>
      </c>
      <c r="R17" s="69">
        <f t="shared" si="1"/>
        <v>1</v>
      </c>
      <c r="S17" s="1">
        <v>3</v>
      </c>
      <c r="T17" s="1">
        <v>4</v>
      </c>
      <c r="U17" s="1">
        <v>21</v>
      </c>
      <c r="V17" s="71">
        <v>0.30769230769230771</v>
      </c>
      <c r="W17" s="71">
        <v>0.4098360655737705</v>
      </c>
      <c r="X17" s="71">
        <v>0.40384615384615385</v>
      </c>
      <c r="Y17" s="1"/>
    </row>
    <row r="18" spans="1:25" x14ac:dyDescent="0.25">
      <c r="A18" t="s">
        <v>404</v>
      </c>
      <c r="B18" t="s">
        <v>32</v>
      </c>
      <c r="C18" t="str">
        <f t="shared" si="0"/>
        <v>Means, Jacob</v>
      </c>
      <c r="D18" s="1">
        <v>114</v>
      </c>
      <c r="E18" s="1">
        <v>35</v>
      </c>
      <c r="F18" s="1">
        <v>30</v>
      </c>
      <c r="G18" s="1">
        <v>23</v>
      </c>
      <c r="H18" s="1">
        <v>5</v>
      </c>
      <c r="I18" s="1">
        <v>1</v>
      </c>
      <c r="J18" s="1">
        <v>1</v>
      </c>
      <c r="K18" s="1">
        <v>24</v>
      </c>
      <c r="L18" s="1">
        <v>6</v>
      </c>
      <c r="M18" s="1">
        <v>0</v>
      </c>
      <c r="N18" s="1">
        <v>20</v>
      </c>
      <c r="O18" s="1">
        <v>22</v>
      </c>
      <c r="P18" s="1">
        <v>19</v>
      </c>
      <c r="Q18" s="1">
        <v>20</v>
      </c>
      <c r="R18" s="69">
        <f t="shared" si="1"/>
        <v>0.95</v>
      </c>
      <c r="S18" s="1">
        <v>1</v>
      </c>
      <c r="T18" s="1">
        <v>5</v>
      </c>
      <c r="U18" s="1">
        <v>40</v>
      </c>
      <c r="V18" s="71">
        <v>0.26315789473684209</v>
      </c>
      <c r="W18" s="71">
        <v>0.37777777777777777</v>
      </c>
      <c r="X18" s="71">
        <v>0.35087719298245612</v>
      </c>
      <c r="Y18" s="1"/>
    </row>
    <row r="19" spans="1:25" x14ac:dyDescent="0.25">
      <c r="A19" t="s">
        <v>465</v>
      </c>
      <c r="B19" t="s">
        <v>466</v>
      </c>
      <c r="C19" t="str">
        <f t="shared" si="0"/>
        <v>Lacina, Cameron</v>
      </c>
      <c r="D19" s="1">
        <v>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</v>
      </c>
      <c r="O19" s="1">
        <v>1</v>
      </c>
      <c r="P19" s="1">
        <v>0</v>
      </c>
      <c r="Q19" s="1">
        <v>0</v>
      </c>
      <c r="R19" s="69" t="e">
        <f t="shared" si="1"/>
        <v>#DIV/0!</v>
      </c>
      <c r="S19" s="1">
        <v>0</v>
      </c>
      <c r="T19" s="1">
        <v>0</v>
      </c>
      <c r="U19" s="1">
        <v>0</v>
      </c>
      <c r="V19" s="71">
        <v>0</v>
      </c>
      <c r="W19" s="71">
        <v>0.25</v>
      </c>
      <c r="X19" s="71">
        <v>0</v>
      </c>
      <c r="Y19" s="1"/>
    </row>
    <row r="20" spans="1:25" x14ac:dyDescent="0.25">
      <c r="A20" t="s">
        <v>403</v>
      </c>
      <c r="B20" t="s">
        <v>176</v>
      </c>
      <c r="C20" t="str">
        <f t="shared" si="0"/>
        <v>Klosterman, John</v>
      </c>
      <c r="D20" s="1">
        <v>116</v>
      </c>
      <c r="E20" s="1">
        <v>29</v>
      </c>
      <c r="F20" s="1">
        <v>37</v>
      </c>
      <c r="G20" s="1">
        <v>22</v>
      </c>
      <c r="H20" s="1">
        <v>11</v>
      </c>
      <c r="I20" s="1">
        <v>2</v>
      </c>
      <c r="J20" s="1">
        <v>2</v>
      </c>
      <c r="K20" s="1">
        <v>28</v>
      </c>
      <c r="L20" s="1">
        <v>0</v>
      </c>
      <c r="M20" s="1">
        <v>0</v>
      </c>
      <c r="N20" s="1">
        <v>24</v>
      </c>
      <c r="O20" s="1">
        <v>36</v>
      </c>
      <c r="P20" s="1">
        <v>12</v>
      </c>
      <c r="Q20" s="1">
        <v>14</v>
      </c>
      <c r="R20" s="69">
        <f t="shared" si="1"/>
        <v>0.8571428571428571</v>
      </c>
      <c r="S20" s="1">
        <v>10</v>
      </c>
      <c r="T20" s="1">
        <v>5</v>
      </c>
      <c r="U20" s="1">
        <v>58</v>
      </c>
      <c r="V20" s="71">
        <v>0.31896551724137934</v>
      </c>
      <c r="W20" s="71">
        <v>0.47333333333333333</v>
      </c>
      <c r="X20" s="71">
        <v>0.5</v>
      </c>
      <c r="Y20" s="1"/>
    </row>
    <row r="21" spans="1:25" x14ac:dyDescent="0.25">
      <c r="A21" t="s">
        <v>467</v>
      </c>
      <c r="B21" t="s">
        <v>468</v>
      </c>
      <c r="C21" t="str">
        <f t="shared" si="0"/>
        <v>Svoboda, Isaiah</v>
      </c>
      <c r="D21" s="1">
        <v>5</v>
      </c>
      <c r="E21" s="1">
        <v>18</v>
      </c>
      <c r="F21" s="1">
        <v>1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1</v>
      </c>
      <c r="P21" s="1">
        <v>11</v>
      </c>
      <c r="Q21" s="1">
        <v>13</v>
      </c>
      <c r="R21" s="69">
        <f t="shared" si="1"/>
        <v>0.84615384615384615</v>
      </c>
      <c r="S21" s="1">
        <v>0</v>
      </c>
      <c r="T21" s="1">
        <v>1</v>
      </c>
      <c r="U21" s="1">
        <v>2</v>
      </c>
      <c r="V21" s="71">
        <v>0.2</v>
      </c>
      <c r="W21" s="71">
        <v>0.33333333333333331</v>
      </c>
      <c r="X21" s="71">
        <v>0.4</v>
      </c>
      <c r="Y21" s="1"/>
    </row>
    <row r="22" spans="1:25" x14ac:dyDescent="0.25">
      <c r="A22" t="s">
        <v>395</v>
      </c>
      <c r="B22" t="s">
        <v>128</v>
      </c>
      <c r="C22" t="str">
        <f t="shared" si="0"/>
        <v>Ernst, Grant</v>
      </c>
      <c r="D22" s="1">
        <v>4</v>
      </c>
      <c r="E22" s="1">
        <v>2</v>
      </c>
      <c r="F22" s="1">
        <v>1</v>
      </c>
      <c r="G22" s="1">
        <v>0</v>
      </c>
      <c r="H22" s="1">
        <v>1</v>
      </c>
      <c r="I22" s="1">
        <v>0</v>
      </c>
      <c r="J22" s="1">
        <v>0</v>
      </c>
      <c r="K22" s="1">
        <v>3</v>
      </c>
      <c r="L22" s="1">
        <v>0</v>
      </c>
      <c r="M22" s="1">
        <v>0</v>
      </c>
      <c r="N22" s="1">
        <v>2</v>
      </c>
      <c r="O22" s="1">
        <v>1</v>
      </c>
      <c r="P22" s="1">
        <v>0</v>
      </c>
      <c r="Q22" s="1">
        <v>0</v>
      </c>
      <c r="R22" s="69" t="e">
        <f t="shared" si="1"/>
        <v>#DIV/0!</v>
      </c>
      <c r="S22" s="1">
        <v>0</v>
      </c>
      <c r="T22" s="1">
        <v>0</v>
      </c>
      <c r="U22" s="1">
        <v>2</v>
      </c>
      <c r="V22" s="71">
        <v>0.25</v>
      </c>
      <c r="W22" s="71">
        <v>0.5</v>
      </c>
      <c r="X22" s="71">
        <v>0.5</v>
      </c>
      <c r="Y22" s="1"/>
    </row>
    <row r="23" spans="1:25" x14ac:dyDescent="0.25">
      <c r="A23" t="s">
        <v>443</v>
      </c>
      <c r="B23" t="s">
        <v>14</v>
      </c>
      <c r="C23" t="str">
        <f t="shared" si="0"/>
        <v>Stelzer, Max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69" t="e">
        <f t="shared" si="1"/>
        <v>#DIV/0!</v>
      </c>
      <c r="S23" s="1">
        <v>0</v>
      </c>
      <c r="T23" s="1">
        <v>0</v>
      </c>
      <c r="U23" s="1">
        <v>0</v>
      </c>
      <c r="V23" s="71" t="e">
        <v>#DIV/0!</v>
      </c>
      <c r="W23" s="71">
        <v>1</v>
      </c>
      <c r="X23" s="71" t="e">
        <v>#DIV/0!</v>
      </c>
      <c r="Y23" s="1"/>
    </row>
    <row r="24" spans="1:25" x14ac:dyDescent="0.25">
      <c r="A24" t="s">
        <v>387</v>
      </c>
      <c r="B24" t="s">
        <v>469</v>
      </c>
      <c r="C24" t="str">
        <f t="shared" si="0"/>
        <v>Mitchell, Jake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69" t="e">
        <f t="shared" si="1"/>
        <v>#DIV/0!</v>
      </c>
      <c r="S24" s="1">
        <v>0</v>
      </c>
      <c r="T24" s="1">
        <v>0</v>
      </c>
      <c r="U24" s="1">
        <v>0</v>
      </c>
      <c r="V24" s="71" t="e">
        <v>#DIV/0!</v>
      </c>
      <c r="W24" s="71" t="e">
        <v>#DIV/0!</v>
      </c>
      <c r="X24" s="71" t="e">
        <v>#DIV/0!</v>
      </c>
      <c r="Y24" s="1"/>
    </row>
    <row r="25" spans="1:25" x14ac:dyDescent="0.25">
      <c r="A25" t="s">
        <v>441</v>
      </c>
      <c r="B25" t="s">
        <v>34</v>
      </c>
      <c r="C25" t="str">
        <f t="shared" si="0"/>
        <v>Kueter, Ben</v>
      </c>
      <c r="D25" s="1">
        <v>78</v>
      </c>
      <c r="E25" s="1">
        <v>23</v>
      </c>
      <c r="F25" s="1">
        <v>26</v>
      </c>
      <c r="G25" s="1">
        <v>20</v>
      </c>
      <c r="H25" s="1">
        <v>3</v>
      </c>
      <c r="I25" s="1">
        <v>3</v>
      </c>
      <c r="J25" s="1">
        <v>0</v>
      </c>
      <c r="K25" s="1">
        <v>26</v>
      </c>
      <c r="L25" s="1">
        <v>3</v>
      </c>
      <c r="M25" s="1">
        <v>0</v>
      </c>
      <c r="N25" s="1">
        <v>6</v>
      </c>
      <c r="O25" s="1">
        <v>12</v>
      </c>
      <c r="P25" s="1">
        <v>7</v>
      </c>
      <c r="Q25" s="1">
        <v>9</v>
      </c>
      <c r="R25" s="69">
        <f t="shared" si="1"/>
        <v>0.77777777777777779</v>
      </c>
      <c r="S25" s="1">
        <v>5</v>
      </c>
      <c r="T25" s="1">
        <v>10</v>
      </c>
      <c r="U25" s="1">
        <v>35</v>
      </c>
      <c r="V25" s="71">
        <v>0.33333333333333331</v>
      </c>
      <c r="W25" s="71">
        <v>0.4157303370786517</v>
      </c>
      <c r="X25" s="71">
        <v>0.44871794871794873</v>
      </c>
      <c r="Y25" s="1"/>
    </row>
    <row r="26" spans="1:25" x14ac:dyDescent="0.25">
      <c r="A26" t="s">
        <v>449</v>
      </c>
      <c r="B26" t="s">
        <v>456</v>
      </c>
      <c r="C26" t="str">
        <f t="shared" si="0"/>
        <v>Kriz, James</v>
      </c>
      <c r="D26" s="1">
        <v>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69" t="e">
        <f t="shared" si="1"/>
        <v>#DIV/0!</v>
      </c>
      <c r="S26" s="1">
        <v>0</v>
      </c>
      <c r="T26" s="1">
        <v>0</v>
      </c>
      <c r="U26" s="1">
        <v>0</v>
      </c>
      <c r="V26" s="71">
        <v>0</v>
      </c>
      <c r="W26" s="71">
        <v>0</v>
      </c>
      <c r="X26" s="71">
        <v>0</v>
      </c>
    </row>
    <row r="27" spans="1:25" x14ac:dyDescent="0.25">
      <c r="C27" s="4" t="s">
        <v>425</v>
      </c>
      <c r="D27" s="75">
        <f>SUM(D3:D26)</f>
        <v>1151</v>
      </c>
      <c r="E27" s="75">
        <f t="shared" ref="E27:Q27" si="2">SUM(E3:E26)</f>
        <v>302</v>
      </c>
      <c r="F27" s="75">
        <f t="shared" si="2"/>
        <v>357</v>
      </c>
      <c r="G27" s="75">
        <f t="shared" si="2"/>
        <v>272</v>
      </c>
      <c r="H27" s="75">
        <f t="shared" si="2"/>
        <v>64</v>
      </c>
      <c r="I27" s="75">
        <f t="shared" si="2"/>
        <v>15</v>
      </c>
      <c r="J27" s="75">
        <f t="shared" si="2"/>
        <v>6</v>
      </c>
      <c r="K27" s="75">
        <f t="shared" si="2"/>
        <v>261</v>
      </c>
      <c r="L27" s="75">
        <f t="shared" si="2"/>
        <v>38</v>
      </c>
      <c r="M27" s="75">
        <f t="shared" si="2"/>
        <v>0</v>
      </c>
      <c r="N27" s="75">
        <f t="shared" si="2"/>
        <v>151</v>
      </c>
      <c r="O27" s="75">
        <f t="shared" si="2"/>
        <v>188</v>
      </c>
      <c r="P27" s="75">
        <f t="shared" si="2"/>
        <v>141</v>
      </c>
      <c r="Q27" s="75">
        <f t="shared" si="2"/>
        <v>164</v>
      </c>
      <c r="R27" s="76">
        <f t="shared" si="1"/>
        <v>0.8597560975609756</v>
      </c>
      <c r="S27" s="75">
        <f>SUM(S3:S26)</f>
        <v>42</v>
      </c>
      <c r="T27" s="75">
        <f>SUM(T3:T26)</f>
        <v>65</v>
      </c>
      <c r="U27" s="75">
        <f>SUM(U3:U26)</f>
        <v>469</v>
      </c>
      <c r="V27" s="77">
        <f>+F27/D27</f>
        <v>0.31016507384882713</v>
      </c>
      <c r="W27" s="77">
        <f>+(F27+N27+S27)/(D27+N27+S27)</f>
        <v>0.40922619047619047</v>
      </c>
      <c r="X27" s="77">
        <f>+(G27*1+H27*2+I27*3+J27*4)/D27</f>
        <v>0.40747176368375326</v>
      </c>
      <c r="Y27" s="20">
        <f>E27/($F$43+$G$43)</f>
        <v>7.1904761904761907</v>
      </c>
    </row>
    <row r="29" spans="1:25" ht="30.75" x14ac:dyDescent="0.3">
      <c r="A29" s="5" t="s">
        <v>67</v>
      </c>
      <c r="D29" s="12" t="s">
        <v>69</v>
      </c>
      <c r="E29" s="12" t="s">
        <v>70</v>
      </c>
      <c r="F29" s="12" t="s">
        <v>71</v>
      </c>
      <c r="G29" s="12" t="s">
        <v>72</v>
      </c>
      <c r="H29" s="12" t="s">
        <v>73</v>
      </c>
      <c r="I29" s="12" t="s">
        <v>74</v>
      </c>
      <c r="J29" s="12" t="s">
        <v>75</v>
      </c>
      <c r="K29" s="12" t="s">
        <v>76</v>
      </c>
      <c r="L29" s="12" t="s">
        <v>82</v>
      </c>
      <c r="M29" s="12" t="s">
        <v>77</v>
      </c>
      <c r="N29" s="12" t="s">
        <v>57</v>
      </c>
      <c r="O29" s="12" t="s">
        <v>78</v>
      </c>
      <c r="P29" s="12" t="s">
        <v>193</v>
      </c>
      <c r="Q29" s="12" t="s">
        <v>80</v>
      </c>
      <c r="R29" s="12" t="s">
        <v>81</v>
      </c>
      <c r="S29" s="12" t="s">
        <v>461</v>
      </c>
      <c r="T29" s="12" t="s">
        <v>460</v>
      </c>
      <c r="U29" s="12" t="s">
        <v>56</v>
      </c>
      <c r="Y29" s="70" t="s">
        <v>539</v>
      </c>
    </row>
    <row r="30" spans="1:25" x14ac:dyDescent="0.25">
      <c r="A30" t="s">
        <v>397</v>
      </c>
      <c r="B30" t="s">
        <v>368</v>
      </c>
      <c r="C30" t="str">
        <f t="shared" ref="C30:C42" si="3">+A30&amp;", "&amp;B30</f>
        <v>Obermueller, Cade</v>
      </c>
      <c r="D30" s="26">
        <v>7</v>
      </c>
      <c r="F30" s="26" t="s">
        <v>420</v>
      </c>
      <c r="G30" s="26">
        <v>1</v>
      </c>
      <c r="H30" s="101">
        <v>29.67</v>
      </c>
      <c r="I30" s="26">
        <v>0</v>
      </c>
      <c r="J30" s="26">
        <v>11</v>
      </c>
      <c r="K30" s="26">
        <v>10</v>
      </c>
      <c r="L30" s="26">
        <v>7</v>
      </c>
      <c r="M30" s="82">
        <v>1.65</v>
      </c>
      <c r="N30" s="26">
        <v>19</v>
      </c>
      <c r="O30" s="26">
        <v>8</v>
      </c>
      <c r="P30" s="26">
        <v>36</v>
      </c>
      <c r="Q30" s="26">
        <v>100</v>
      </c>
      <c r="R30" s="79">
        <v>0.11</v>
      </c>
      <c r="S30" s="26">
        <v>1.01</v>
      </c>
      <c r="T30" s="26">
        <v>523</v>
      </c>
      <c r="U30" s="26">
        <v>7</v>
      </c>
      <c r="V30">
        <f>+J30+N30</f>
        <v>30</v>
      </c>
      <c r="W30" s="72">
        <f>+H30</f>
        <v>29.67</v>
      </c>
      <c r="X30" s="72">
        <f>+V30/W30</f>
        <v>1.0111223458038423</v>
      </c>
      <c r="Y30" s="1"/>
    </row>
    <row r="31" spans="1:25" x14ac:dyDescent="0.25">
      <c r="A31" t="s">
        <v>462</v>
      </c>
      <c r="B31" t="s">
        <v>390</v>
      </c>
      <c r="C31" t="str">
        <f t="shared" si="3"/>
        <v>Newton, Carter</v>
      </c>
      <c r="D31" s="26">
        <v>0</v>
      </c>
      <c r="F31" s="26" t="s">
        <v>423</v>
      </c>
      <c r="G31" s="26">
        <v>0</v>
      </c>
      <c r="H31" s="101">
        <v>3.33</v>
      </c>
      <c r="I31" s="26">
        <v>0</v>
      </c>
      <c r="J31" s="26">
        <v>6</v>
      </c>
      <c r="K31" s="26">
        <v>4</v>
      </c>
      <c r="L31" s="26">
        <v>3</v>
      </c>
      <c r="M31" s="82">
        <v>6.3</v>
      </c>
      <c r="N31" s="26">
        <v>2</v>
      </c>
      <c r="O31" s="26">
        <v>0</v>
      </c>
      <c r="P31" s="26">
        <v>6</v>
      </c>
      <c r="Q31" s="26">
        <v>17</v>
      </c>
      <c r="R31" s="79">
        <v>0.35299999999999998</v>
      </c>
      <c r="S31" s="26">
        <v>2.4</v>
      </c>
      <c r="T31" s="26">
        <v>69</v>
      </c>
      <c r="U31" s="26">
        <v>2</v>
      </c>
      <c r="V31">
        <f t="shared" ref="V31:V42" si="4">+J31+N31</f>
        <v>8</v>
      </c>
      <c r="W31" s="72">
        <f t="shared" ref="W31:W42" si="5">+H31</f>
        <v>3.33</v>
      </c>
      <c r="X31" s="72">
        <f t="shared" ref="X31:X42" si="6">+V31/W31</f>
        <v>2.4024024024024024</v>
      </c>
      <c r="Y31" s="1"/>
    </row>
    <row r="32" spans="1:25" x14ac:dyDescent="0.25">
      <c r="A32" t="s">
        <v>450</v>
      </c>
      <c r="B32" t="s">
        <v>174</v>
      </c>
      <c r="C32" t="str">
        <f t="shared" si="3"/>
        <v>Knudtson, Alex</v>
      </c>
      <c r="D32" s="26">
        <v>6</v>
      </c>
      <c r="F32" s="26" t="s">
        <v>470</v>
      </c>
      <c r="G32" s="26">
        <v>1</v>
      </c>
      <c r="H32" s="101">
        <v>40.67</v>
      </c>
      <c r="I32" s="26">
        <v>0</v>
      </c>
      <c r="J32" s="26">
        <v>27</v>
      </c>
      <c r="K32" s="26">
        <v>12</v>
      </c>
      <c r="L32" s="26">
        <v>8</v>
      </c>
      <c r="M32" s="82">
        <v>1.38</v>
      </c>
      <c r="N32" s="26">
        <v>17</v>
      </c>
      <c r="O32" s="26">
        <v>9</v>
      </c>
      <c r="P32" s="26">
        <v>32</v>
      </c>
      <c r="Q32" s="26">
        <v>154</v>
      </c>
      <c r="R32" s="79">
        <v>0.17499999999999999</v>
      </c>
      <c r="S32" s="26">
        <v>1.08</v>
      </c>
      <c r="T32" s="26">
        <v>604</v>
      </c>
      <c r="U32" s="26">
        <v>9</v>
      </c>
      <c r="V32">
        <f t="shared" si="4"/>
        <v>44</v>
      </c>
      <c r="W32" s="72">
        <f t="shared" si="5"/>
        <v>40.67</v>
      </c>
      <c r="X32" s="72">
        <f t="shared" si="6"/>
        <v>1.0818785345463486</v>
      </c>
      <c r="Y32" s="1"/>
    </row>
    <row r="33" spans="1:25" x14ac:dyDescent="0.25">
      <c r="A33" t="s">
        <v>389</v>
      </c>
      <c r="B33" t="s">
        <v>390</v>
      </c>
      <c r="C33" t="str">
        <f t="shared" si="3"/>
        <v>Seaton, Carter</v>
      </c>
      <c r="D33" s="26">
        <v>3</v>
      </c>
      <c r="F33" s="26" t="s">
        <v>421</v>
      </c>
      <c r="G33" s="26">
        <v>2</v>
      </c>
      <c r="H33" s="101">
        <v>31</v>
      </c>
      <c r="I33" s="26">
        <v>1</v>
      </c>
      <c r="J33" s="26">
        <v>29</v>
      </c>
      <c r="K33" s="26">
        <v>14</v>
      </c>
      <c r="L33" s="26">
        <v>11</v>
      </c>
      <c r="M33" s="82">
        <v>2.48</v>
      </c>
      <c r="N33" s="26">
        <v>12</v>
      </c>
      <c r="O33" s="26">
        <v>10</v>
      </c>
      <c r="P33" s="26">
        <v>22</v>
      </c>
      <c r="Q33" s="26">
        <v>116</v>
      </c>
      <c r="R33" s="79">
        <v>0.25</v>
      </c>
      <c r="S33" s="26">
        <v>1.32</v>
      </c>
      <c r="T33" s="26">
        <v>487</v>
      </c>
      <c r="U33" s="26">
        <v>11</v>
      </c>
      <c r="V33">
        <f t="shared" si="4"/>
        <v>41</v>
      </c>
      <c r="W33" s="72">
        <f t="shared" si="5"/>
        <v>31</v>
      </c>
      <c r="X33" s="72">
        <f t="shared" si="6"/>
        <v>1.3225806451612903</v>
      </c>
      <c r="Y33" s="1"/>
    </row>
    <row r="34" spans="1:25" x14ac:dyDescent="0.25">
      <c r="A34" t="s">
        <v>442</v>
      </c>
      <c r="B34" t="s">
        <v>40</v>
      </c>
      <c r="C34" t="str">
        <f t="shared" si="3"/>
        <v>Carrell, Jack</v>
      </c>
      <c r="D34" s="26">
        <v>0</v>
      </c>
      <c r="F34" s="26" t="s">
        <v>422</v>
      </c>
      <c r="G34" s="26">
        <v>0</v>
      </c>
      <c r="H34" s="101">
        <v>0.33</v>
      </c>
      <c r="I34" s="26">
        <v>0</v>
      </c>
      <c r="J34" s="26">
        <v>0</v>
      </c>
      <c r="K34" s="26">
        <v>0</v>
      </c>
      <c r="L34" s="26">
        <v>0</v>
      </c>
      <c r="M34" s="82">
        <v>0</v>
      </c>
      <c r="N34" s="26">
        <v>0</v>
      </c>
      <c r="O34" s="26">
        <v>0</v>
      </c>
      <c r="P34" s="26">
        <v>1</v>
      </c>
      <c r="Q34" s="26">
        <v>1</v>
      </c>
      <c r="R34" s="79">
        <v>0</v>
      </c>
      <c r="S34" s="26">
        <v>0</v>
      </c>
      <c r="T34" s="26">
        <v>6</v>
      </c>
      <c r="U34" s="26">
        <v>1</v>
      </c>
      <c r="V34">
        <f t="shared" si="4"/>
        <v>0</v>
      </c>
      <c r="W34" s="72">
        <f t="shared" si="5"/>
        <v>0.33</v>
      </c>
      <c r="X34" s="72">
        <f t="shared" si="6"/>
        <v>0</v>
      </c>
      <c r="Y34" s="1"/>
    </row>
    <row r="35" spans="1:25" x14ac:dyDescent="0.25">
      <c r="A35" t="s">
        <v>387</v>
      </c>
      <c r="B35" t="s">
        <v>388</v>
      </c>
      <c r="C35" t="str">
        <f t="shared" si="3"/>
        <v>Mitchell, Gable</v>
      </c>
      <c r="D35" s="26">
        <v>0</v>
      </c>
      <c r="F35" s="26" t="s">
        <v>421</v>
      </c>
      <c r="G35" s="26">
        <v>0</v>
      </c>
      <c r="H35" s="101">
        <v>11</v>
      </c>
      <c r="I35" s="26">
        <v>0</v>
      </c>
      <c r="J35" s="26">
        <v>6</v>
      </c>
      <c r="K35" s="26">
        <v>7</v>
      </c>
      <c r="L35" s="26">
        <v>5</v>
      </c>
      <c r="M35" s="82">
        <v>3.18</v>
      </c>
      <c r="N35" s="26">
        <v>4</v>
      </c>
      <c r="O35" s="26">
        <v>0</v>
      </c>
      <c r="P35" s="26">
        <v>9</v>
      </c>
      <c r="Q35" s="26">
        <v>38</v>
      </c>
      <c r="R35" s="79">
        <v>0.158</v>
      </c>
      <c r="S35" s="26">
        <v>0.91</v>
      </c>
      <c r="T35" s="26">
        <v>159</v>
      </c>
      <c r="U35" s="26">
        <v>5</v>
      </c>
      <c r="V35">
        <f t="shared" si="4"/>
        <v>10</v>
      </c>
      <c r="W35" s="72">
        <f t="shared" si="5"/>
        <v>11</v>
      </c>
      <c r="X35" s="72">
        <f t="shared" si="6"/>
        <v>0.90909090909090906</v>
      </c>
      <c r="Y35" s="1"/>
    </row>
    <row r="36" spans="1:25" x14ac:dyDescent="0.25">
      <c r="A36" t="s">
        <v>463</v>
      </c>
      <c r="B36" t="s">
        <v>440</v>
      </c>
      <c r="C36" t="str">
        <f t="shared" si="3"/>
        <v>Drake, Cooper</v>
      </c>
      <c r="D36" s="26">
        <v>0</v>
      </c>
      <c r="F36" s="26" t="s">
        <v>422</v>
      </c>
      <c r="G36" s="26">
        <v>0</v>
      </c>
      <c r="H36" s="101">
        <v>0</v>
      </c>
      <c r="I36" s="26">
        <v>0</v>
      </c>
      <c r="J36" s="26">
        <v>1</v>
      </c>
      <c r="K36" s="26">
        <v>1</v>
      </c>
      <c r="L36" s="26">
        <v>1</v>
      </c>
      <c r="M36" s="83">
        <v>1000000</v>
      </c>
      <c r="N36" s="26">
        <v>1</v>
      </c>
      <c r="O36" s="26">
        <v>2</v>
      </c>
      <c r="P36" s="26">
        <v>0</v>
      </c>
      <c r="Q36" s="26">
        <v>1</v>
      </c>
      <c r="R36" s="79">
        <v>1</v>
      </c>
      <c r="S36" s="26">
        <v>0</v>
      </c>
      <c r="T36" s="26">
        <v>15</v>
      </c>
      <c r="U36" s="26">
        <v>1</v>
      </c>
      <c r="V36">
        <f t="shared" si="4"/>
        <v>2</v>
      </c>
      <c r="W36" s="72">
        <f t="shared" si="5"/>
        <v>0</v>
      </c>
      <c r="X36" s="72" t="e">
        <f t="shared" si="6"/>
        <v>#DIV/0!</v>
      </c>
      <c r="Y36" s="1"/>
    </row>
    <row r="37" spans="1:25" x14ac:dyDescent="0.25">
      <c r="A37" t="s">
        <v>401</v>
      </c>
      <c r="B37" t="s">
        <v>402</v>
      </c>
      <c r="C37" t="str">
        <f t="shared" si="3"/>
        <v>Kennedy, Jay</v>
      </c>
      <c r="D37" s="26">
        <v>7</v>
      </c>
      <c r="F37" s="26" t="s">
        <v>421</v>
      </c>
      <c r="G37" s="26">
        <v>4</v>
      </c>
      <c r="H37" s="101">
        <v>30.33</v>
      </c>
      <c r="I37" s="26">
        <v>0</v>
      </c>
      <c r="J37" s="26">
        <v>29</v>
      </c>
      <c r="K37" s="26">
        <v>26</v>
      </c>
      <c r="L37" s="26">
        <v>23</v>
      </c>
      <c r="M37" s="82">
        <v>5.31</v>
      </c>
      <c r="N37" s="26">
        <v>28</v>
      </c>
      <c r="O37" s="26">
        <v>11</v>
      </c>
      <c r="P37" s="26">
        <v>38</v>
      </c>
      <c r="Q37" s="26">
        <v>116</v>
      </c>
      <c r="R37" s="79">
        <v>0.25</v>
      </c>
      <c r="S37" s="26">
        <v>1.88</v>
      </c>
      <c r="T37" s="26">
        <v>634</v>
      </c>
      <c r="U37" s="26">
        <v>8</v>
      </c>
      <c r="V37">
        <f t="shared" si="4"/>
        <v>57</v>
      </c>
      <c r="W37" s="72">
        <f t="shared" si="5"/>
        <v>30.33</v>
      </c>
      <c r="X37" s="72">
        <f t="shared" si="6"/>
        <v>1.8793273986152326</v>
      </c>
      <c r="Y37" s="1"/>
    </row>
    <row r="38" spans="1:25" x14ac:dyDescent="0.25">
      <c r="A38" t="s">
        <v>444</v>
      </c>
      <c r="B38" t="s">
        <v>452</v>
      </c>
      <c r="C38" t="str">
        <f t="shared" si="3"/>
        <v>Koch, Gavin</v>
      </c>
      <c r="D38" s="26">
        <v>6</v>
      </c>
      <c r="F38" s="26" t="s">
        <v>424</v>
      </c>
      <c r="G38" s="26">
        <v>2</v>
      </c>
      <c r="H38" s="101">
        <v>46.33</v>
      </c>
      <c r="I38" s="26">
        <v>0</v>
      </c>
      <c r="J38" s="26">
        <v>39</v>
      </c>
      <c r="K38" s="26">
        <v>18</v>
      </c>
      <c r="L38" s="26">
        <v>12</v>
      </c>
      <c r="M38" s="82">
        <v>1.81</v>
      </c>
      <c r="N38" s="26">
        <v>5</v>
      </c>
      <c r="O38" s="26">
        <v>3</v>
      </c>
      <c r="P38" s="26">
        <v>44</v>
      </c>
      <c r="Q38" s="26">
        <v>178</v>
      </c>
      <c r="R38" s="79">
        <v>0.219</v>
      </c>
      <c r="S38" s="26">
        <v>0.95</v>
      </c>
      <c r="T38" s="26">
        <v>635</v>
      </c>
      <c r="U38" s="26">
        <v>11</v>
      </c>
      <c r="V38">
        <f t="shared" si="4"/>
        <v>44</v>
      </c>
      <c r="W38" s="72">
        <f t="shared" si="5"/>
        <v>46.33</v>
      </c>
      <c r="X38" s="72">
        <f t="shared" si="6"/>
        <v>0.94970861213036917</v>
      </c>
      <c r="Y38" s="1"/>
    </row>
    <row r="39" spans="1:25" x14ac:dyDescent="0.25">
      <c r="A39" t="s">
        <v>448</v>
      </c>
      <c r="B39" t="s">
        <v>455</v>
      </c>
      <c r="C39" t="str">
        <f t="shared" si="3"/>
        <v>Smith, Egan</v>
      </c>
      <c r="D39" s="26">
        <v>3</v>
      </c>
      <c r="F39" s="26" t="s">
        <v>421</v>
      </c>
      <c r="G39" s="26">
        <v>1</v>
      </c>
      <c r="H39" s="101">
        <v>12</v>
      </c>
      <c r="I39" s="26">
        <v>0</v>
      </c>
      <c r="J39" s="26">
        <v>11</v>
      </c>
      <c r="K39" s="26">
        <v>7</v>
      </c>
      <c r="L39" s="26">
        <v>7</v>
      </c>
      <c r="M39" s="82">
        <v>4.08</v>
      </c>
      <c r="N39" s="26">
        <v>8</v>
      </c>
      <c r="O39" s="26">
        <v>3</v>
      </c>
      <c r="P39" s="26">
        <v>16</v>
      </c>
      <c r="Q39" s="26">
        <v>45</v>
      </c>
      <c r="R39" s="79">
        <v>0.24399999999999999</v>
      </c>
      <c r="S39" s="26">
        <v>1.58</v>
      </c>
      <c r="T39" s="26">
        <v>207</v>
      </c>
      <c r="U39" s="26">
        <v>3</v>
      </c>
      <c r="V39">
        <f t="shared" si="4"/>
        <v>19</v>
      </c>
      <c r="W39" s="72">
        <f t="shared" si="5"/>
        <v>12</v>
      </c>
      <c r="X39" s="72">
        <f t="shared" si="6"/>
        <v>1.5833333333333333</v>
      </c>
      <c r="Y39" s="1"/>
    </row>
    <row r="40" spans="1:25" x14ac:dyDescent="0.25">
      <c r="A40" t="s">
        <v>403</v>
      </c>
      <c r="B40" t="s">
        <v>176</v>
      </c>
      <c r="C40" t="str">
        <f t="shared" si="3"/>
        <v>Klosterman, John</v>
      </c>
      <c r="D40" s="26">
        <v>7</v>
      </c>
      <c r="F40" s="26" t="s">
        <v>420</v>
      </c>
      <c r="G40" s="26">
        <v>2</v>
      </c>
      <c r="H40" s="101">
        <v>38.33</v>
      </c>
      <c r="I40" s="26">
        <v>0</v>
      </c>
      <c r="J40" s="26">
        <v>27</v>
      </c>
      <c r="K40" s="26">
        <v>13</v>
      </c>
      <c r="L40" s="26">
        <v>9</v>
      </c>
      <c r="M40" s="82">
        <v>1.64</v>
      </c>
      <c r="N40" s="26">
        <v>21</v>
      </c>
      <c r="O40" s="26">
        <v>3</v>
      </c>
      <c r="P40" s="26">
        <v>52</v>
      </c>
      <c r="Q40" s="26">
        <v>138</v>
      </c>
      <c r="R40" s="79">
        <v>0.19600000000000001</v>
      </c>
      <c r="S40" s="26">
        <v>1.25</v>
      </c>
      <c r="T40" s="26">
        <v>689</v>
      </c>
      <c r="U40" s="26">
        <v>10</v>
      </c>
      <c r="V40">
        <f t="shared" si="4"/>
        <v>48</v>
      </c>
      <c r="W40" s="72">
        <f t="shared" si="5"/>
        <v>38.33</v>
      </c>
      <c r="X40" s="72">
        <f t="shared" si="6"/>
        <v>1.2522828072006262</v>
      </c>
      <c r="Y40" s="1"/>
    </row>
    <row r="41" spans="1:25" x14ac:dyDescent="0.25">
      <c r="A41" t="s">
        <v>387</v>
      </c>
      <c r="B41" t="s">
        <v>469</v>
      </c>
      <c r="C41" t="str">
        <f t="shared" si="3"/>
        <v>Mitchell, Jake</v>
      </c>
      <c r="D41" s="26">
        <v>3</v>
      </c>
      <c r="F41" s="26" t="s">
        <v>421</v>
      </c>
      <c r="G41" s="26">
        <v>0</v>
      </c>
      <c r="H41" s="101">
        <v>9.67</v>
      </c>
      <c r="I41" s="26">
        <v>0</v>
      </c>
      <c r="J41" s="26">
        <v>10</v>
      </c>
      <c r="K41" s="26">
        <v>10</v>
      </c>
      <c r="L41" s="26">
        <v>6</v>
      </c>
      <c r="M41" s="82">
        <v>4.34</v>
      </c>
      <c r="N41" s="26">
        <v>2</v>
      </c>
      <c r="O41" s="26">
        <v>1</v>
      </c>
      <c r="P41" s="26">
        <v>7</v>
      </c>
      <c r="Q41" s="26">
        <v>43</v>
      </c>
      <c r="R41" s="79">
        <v>0.23300000000000001</v>
      </c>
      <c r="S41" s="26">
        <v>1.24</v>
      </c>
      <c r="T41" s="26">
        <v>164</v>
      </c>
      <c r="U41" s="26">
        <v>3</v>
      </c>
      <c r="V41">
        <f t="shared" si="4"/>
        <v>12</v>
      </c>
      <c r="W41" s="72">
        <f t="shared" si="5"/>
        <v>9.67</v>
      </c>
      <c r="X41" s="72">
        <f t="shared" si="6"/>
        <v>1.2409513960703207</v>
      </c>
    </row>
    <row r="42" spans="1:25" x14ac:dyDescent="0.25">
      <c r="A42" t="s">
        <v>449</v>
      </c>
      <c r="B42" t="s">
        <v>456</v>
      </c>
      <c r="C42" t="str">
        <f t="shared" si="3"/>
        <v>Kriz, James</v>
      </c>
      <c r="D42" s="26">
        <v>0</v>
      </c>
      <c r="F42" s="26" t="s">
        <v>421</v>
      </c>
      <c r="G42" s="26">
        <v>0</v>
      </c>
      <c r="H42" s="101">
        <v>26</v>
      </c>
      <c r="I42" s="26">
        <v>0</v>
      </c>
      <c r="J42" s="26">
        <v>26</v>
      </c>
      <c r="K42" s="26">
        <v>17</v>
      </c>
      <c r="L42" s="26">
        <v>10</v>
      </c>
      <c r="M42" s="82">
        <v>2.69</v>
      </c>
      <c r="N42" s="26">
        <v>10</v>
      </c>
      <c r="O42" s="26">
        <v>4</v>
      </c>
      <c r="P42" s="26">
        <v>24</v>
      </c>
      <c r="Q42" s="26">
        <v>106</v>
      </c>
      <c r="R42" s="79">
        <v>0.245</v>
      </c>
      <c r="S42" s="26">
        <v>1.39</v>
      </c>
      <c r="T42" s="26">
        <v>428</v>
      </c>
      <c r="U42" s="26">
        <v>13</v>
      </c>
      <c r="V42">
        <f t="shared" si="4"/>
        <v>36</v>
      </c>
      <c r="W42" s="72">
        <f t="shared" si="5"/>
        <v>26</v>
      </c>
      <c r="X42" s="72">
        <f t="shared" si="6"/>
        <v>1.3846153846153846</v>
      </c>
    </row>
    <row r="43" spans="1:25" x14ac:dyDescent="0.25">
      <c r="C43" s="4" t="s">
        <v>425</v>
      </c>
      <c r="D43" s="12">
        <f>SUM(D30:D42)</f>
        <v>42</v>
      </c>
      <c r="F43" s="12">
        <v>29</v>
      </c>
      <c r="G43" s="12">
        <f t="shared" ref="G43:Q43" si="7">SUM(G30:G42)</f>
        <v>13</v>
      </c>
      <c r="H43" s="31">
        <f t="shared" si="7"/>
        <v>278.65999999999997</v>
      </c>
      <c r="I43" s="12">
        <f t="shared" si="7"/>
        <v>1</v>
      </c>
      <c r="J43" s="12">
        <f t="shared" si="7"/>
        <v>222</v>
      </c>
      <c r="K43" s="12">
        <f t="shared" si="7"/>
        <v>139</v>
      </c>
      <c r="L43" s="12">
        <f t="shared" si="7"/>
        <v>102</v>
      </c>
      <c r="M43" s="67">
        <v>2.56</v>
      </c>
      <c r="N43" s="12">
        <f t="shared" si="7"/>
        <v>129</v>
      </c>
      <c r="O43" s="12">
        <f t="shared" si="7"/>
        <v>54</v>
      </c>
      <c r="P43" s="12">
        <f t="shared" si="7"/>
        <v>287</v>
      </c>
      <c r="Q43" s="68">
        <f t="shared" si="7"/>
        <v>1053</v>
      </c>
      <c r="R43" s="78">
        <v>0.21099999999999999</v>
      </c>
      <c r="S43" s="78">
        <v>1.26</v>
      </c>
      <c r="T43" s="84">
        <v>4620</v>
      </c>
      <c r="U43" s="12">
        <f>SUM(U30:U42)</f>
        <v>84</v>
      </c>
      <c r="V43">
        <f t="shared" ref="V43" si="8">+J43+N43</f>
        <v>351</v>
      </c>
      <c r="W43" s="72">
        <f t="shared" ref="W43" si="9">+H43</f>
        <v>278.65999999999997</v>
      </c>
      <c r="X43" s="72">
        <f t="shared" ref="X43" si="10">+V43/W43</f>
        <v>1.2595995119500467</v>
      </c>
      <c r="Y43" s="20">
        <f>K43/($F$43+$G$43)</f>
        <v>3.3095238095238093</v>
      </c>
    </row>
    <row r="44" spans="1:25" x14ac:dyDescent="0.25">
      <c r="M44" s="72"/>
    </row>
    <row r="45" spans="1:25" ht="45.75" x14ac:dyDescent="0.3">
      <c r="A45" s="5" t="s">
        <v>83</v>
      </c>
      <c r="D45" s="12" t="s">
        <v>84</v>
      </c>
      <c r="E45" s="12" t="s">
        <v>85</v>
      </c>
      <c r="F45" s="12" t="s">
        <v>86</v>
      </c>
      <c r="G45" s="12" t="s">
        <v>195</v>
      </c>
      <c r="H45" s="12" t="s">
        <v>196</v>
      </c>
      <c r="I45" s="12" t="s">
        <v>89</v>
      </c>
      <c r="J45" s="12" t="s">
        <v>60</v>
      </c>
      <c r="K45" s="70" t="s">
        <v>90</v>
      </c>
    </row>
    <row r="46" spans="1:25" x14ac:dyDescent="0.25">
      <c r="A46" t="s">
        <v>447</v>
      </c>
      <c r="B46" t="s">
        <v>27</v>
      </c>
      <c r="C46" t="str">
        <f t="shared" ref="C46:C69" si="11">+A46&amp;", "&amp;B46</f>
        <v>Bouska, Joey</v>
      </c>
      <c r="D46" s="1">
        <v>12</v>
      </c>
      <c r="E46" s="1">
        <v>145</v>
      </c>
      <c r="F46" s="1">
        <v>7</v>
      </c>
      <c r="G46" s="1">
        <v>164</v>
      </c>
      <c r="H46" s="81">
        <f>1-F46/G46</f>
        <v>0.95731707317073167</v>
      </c>
      <c r="I46" s="1">
        <v>4</v>
      </c>
      <c r="J46" s="1">
        <v>28</v>
      </c>
      <c r="K46" s="9">
        <f t="shared" ref="K46" si="12">(I46/(I46+J46))</f>
        <v>0.125</v>
      </c>
    </row>
    <row r="47" spans="1:25" x14ac:dyDescent="0.25">
      <c r="A47" t="s">
        <v>446</v>
      </c>
      <c r="B47" t="s">
        <v>454</v>
      </c>
      <c r="C47" t="str">
        <f t="shared" si="11"/>
        <v>Fullenkamp, Wolfgang</v>
      </c>
      <c r="D47" s="1">
        <v>13</v>
      </c>
      <c r="E47" s="1">
        <v>3</v>
      </c>
      <c r="F47" s="1">
        <v>2</v>
      </c>
      <c r="G47" s="1">
        <v>18</v>
      </c>
      <c r="H47" s="81">
        <f t="shared" ref="H47:H69" si="13">1-F47/G47</f>
        <v>0.88888888888888884</v>
      </c>
      <c r="I47" s="1">
        <v>0</v>
      </c>
      <c r="J47" s="1">
        <v>0</v>
      </c>
    </row>
    <row r="48" spans="1:25" x14ac:dyDescent="0.25">
      <c r="A48" t="s">
        <v>397</v>
      </c>
      <c r="B48" t="s">
        <v>368</v>
      </c>
      <c r="C48" t="str">
        <f t="shared" si="11"/>
        <v>Obermueller, Cade</v>
      </c>
      <c r="D48" s="1">
        <v>9</v>
      </c>
      <c r="E48" s="1">
        <v>44</v>
      </c>
      <c r="F48" s="1">
        <v>3</v>
      </c>
      <c r="G48" s="1">
        <v>56</v>
      </c>
      <c r="H48" s="81">
        <f t="shared" si="13"/>
        <v>0.9464285714285714</v>
      </c>
      <c r="I48" s="1">
        <v>0</v>
      </c>
      <c r="J48" s="1">
        <v>0</v>
      </c>
    </row>
    <row r="49" spans="1:11" x14ac:dyDescent="0.25">
      <c r="A49" t="s">
        <v>439</v>
      </c>
      <c r="B49" t="s">
        <v>451</v>
      </c>
      <c r="C49" t="str">
        <f t="shared" si="11"/>
        <v>Dunnwald, Cedric</v>
      </c>
      <c r="D49" s="1">
        <v>14</v>
      </c>
      <c r="E49" s="1">
        <v>123</v>
      </c>
      <c r="F49" s="1">
        <v>2</v>
      </c>
      <c r="G49" s="1">
        <v>139</v>
      </c>
      <c r="H49" s="81">
        <f t="shared" si="13"/>
        <v>0.98561151079136688</v>
      </c>
      <c r="I49" s="1">
        <v>1</v>
      </c>
      <c r="J49" s="1">
        <v>25</v>
      </c>
      <c r="K49" s="9">
        <f t="shared" ref="K49" si="14">(I49/(I49+J49))</f>
        <v>3.8461538461538464E-2</v>
      </c>
    </row>
    <row r="50" spans="1:11" x14ac:dyDescent="0.25">
      <c r="A50" t="s">
        <v>462</v>
      </c>
      <c r="B50" t="s">
        <v>390</v>
      </c>
      <c r="C50" t="str">
        <f t="shared" si="11"/>
        <v>Newton, Carter</v>
      </c>
      <c r="D50" s="1">
        <v>0</v>
      </c>
      <c r="E50" s="1">
        <v>0</v>
      </c>
      <c r="F50" s="1">
        <v>0</v>
      </c>
      <c r="G50" s="1">
        <v>0</v>
      </c>
      <c r="H50" s="81" t="e">
        <f t="shared" si="13"/>
        <v>#DIV/0!</v>
      </c>
      <c r="I50" s="1">
        <v>0</v>
      </c>
      <c r="J50" s="1">
        <v>0</v>
      </c>
    </row>
    <row r="51" spans="1:11" x14ac:dyDescent="0.25">
      <c r="A51" t="s">
        <v>450</v>
      </c>
      <c r="B51" t="s">
        <v>174</v>
      </c>
      <c r="C51" t="str">
        <f t="shared" si="11"/>
        <v>Knudtson, Alex</v>
      </c>
      <c r="D51" s="1">
        <v>9</v>
      </c>
      <c r="E51" s="1">
        <v>13</v>
      </c>
      <c r="F51" s="1">
        <v>5</v>
      </c>
      <c r="G51" s="1">
        <v>27</v>
      </c>
      <c r="H51" s="81">
        <f t="shared" si="13"/>
        <v>0.81481481481481488</v>
      </c>
      <c r="I51" s="1">
        <v>0</v>
      </c>
      <c r="J51" s="1">
        <v>0</v>
      </c>
    </row>
    <row r="52" spans="1:11" x14ac:dyDescent="0.25">
      <c r="A52" t="s">
        <v>389</v>
      </c>
      <c r="B52" t="s">
        <v>390</v>
      </c>
      <c r="C52" t="str">
        <f t="shared" si="11"/>
        <v>Seaton, Carter</v>
      </c>
      <c r="D52" s="1">
        <v>71</v>
      </c>
      <c r="E52" s="1">
        <v>36</v>
      </c>
      <c r="F52" s="1">
        <v>3</v>
      </c>
      <c r="G52" s="1">
        <v>110</v>
      </c>
      <c r="H52" s="81">
        <f t="shared" si="13"/>
        <v>0.97272727272727277</v>
      </c>
      <c r="I52" s="1">
        <v>0</v>
      </c>
      <c r="J52" s="1">
        <v>0</v>
      </c>
    </row>
    <row r="53" spans="1:11" x14ac:dyDescent="0.25">
      <c r="A53" t="s">
        <v>5</v>
      </c>
      <c r="B53" t="s">
        <v>129</v>
      </c>
      <c r="C53" t="str">
        <f t="shared" si="11"/>
        <v>Milder, Logan</v>
      </c>
      <c r="D53" s="1">
        <v>0</v>
      </c>
      <c r="E53" s="1">
        <v>0</v>
      </c>
      <c r="F53" s="1">
        <v>0</v>
      </c>
      <c r="G53" s="1">
        <v>0</v>
      </c>
      <c r="H53" s="81" t="e">
        <f t="shared" si="13"/>
        <v>#DIV/0!</v>
      </c>
      <c r="I53" s="1">
        <v>0</v>
      </c>
      <c r="J53" s="1">
        <v>0</v>
      </c>
    </row>
    <row r="54" spans="1:11" x14ac:dyDescent="0.25">
      <c r="A54" t="s">
        <v>442</v>
      </c>
      <c r="B54" t="s">
        <v>40</v>
      </c>
      <c r="C54" t="str">
        <f t="shared" si="11"/>
        <v>Carrell, Jack</v>
      </c>
      <c r="D54" s="1">
        <v>0</v>
      </c>
      <c r="E54" s="1">
        <v>0</v>
      </c>
      <c r="F54" s="1">
        <v>0</v>
      </c>
      <c r="G54" s="1">
        <v>0</v>
      </c>
      <c r="H54" s="81" t="e">
        <f t="shared" si="13"/>
        <v>#DIV/0!</v>
      </c>
      <c r="I54" s="1">
        <v>0</v>
      </c>
      <c r="J54" s="1">
        <v>0</v>
      </c>
    </row>
    <row r="55" spans="1:11" x14ac:dyDescent="0.25">
      <c r="A55" t="s">
        <v>387</v>
      </c>
      <c r="B55" t="s">
        <v>388</v>
      </c>
      <c r="C55" t="str">
        <f t="shared" si="11"/>
        <v>Mitchell, Gable</v>
      </c>
      <c r="D55" s="1">
        <v>81</v>
      </c>
      <c r="E55" s="1">
        <v>40</v>
      </c>
      <c r="F55" s="1">
        <v>13</v>
      </c>
      <c r="G55" s="1">
        <v>134</v>
      </c>
      <c r="H55" s="81">
        <f t="shared" si="13"/>
        <v>0.90298507462686572</v>
      </c>
      <c r="I55" s="1">
        <v>0</v>
      </c>
      <c r="J55" s="1">
        <v>0</v>
      </c>
    </row>
    <row r="56" spans="1:11" x14ac:dyDescent="0.25">
      <c r="A56" t="s">
        <v>463</v>
      </c>
      <c r="B56" t="s">
        <v>440</v>
      </c>
      <c r="C56" t="str">
        <f t="shared" si="11"/>
        <v>Drake, Cooper</v>
      </c>
      <c r="D56" s="1">
        <v>0</v>
      </c>
      <c r="E56" s="1">
        <v>0</v>
      </c>
      <c r="F56" s="1">
        <v>0</v>
      </c>
      <c r="G56" s="1">
        <v>0</v>
      </c>
      <c r="H56" s="81" t="e">
        <f t="shared" si="13"/>
        <v>#DIV/0!</v>
      </c>
      <c r="I56" s="1">
        <v>0</v>
      </c>
      <c r="J56" s="1">
        <v>0</v>
      </c>
    </row>
    <row r="57" spans="1:11" x14ac:dyDescent="0.25">
      <c r="A57" t="s">
        <v>401</v>
      </c>
      <c r="B57" t="s">
        <v>402</v>
      </c>
      <c r="C57" t="str">
        <f t="shared" si="11"/>
        <v>Kennedy, Jay</v>
      </c>
      <c r="D57" s="1">
        <v>6</v>
      </c>
      <c r="E57" s="1">
        <v>1</v>
      </c>
      <c r="F57" s="1">
        <v>1</v>
      </c>
      <c r="G57" s="1">
        <v>8</v>
      </c>
      <c r="H57" s="81">
        <f t="shared" si="13"/>
        <v>0.875</v>
      </c>
      <c r="I57" s="1">
        <v>0</v>
      </c>
      <c r="J57" s="1">
        <v>0</v>
      </c>
    </row>
    <row r="58" spans="1:11" x14ac:dyDescent="0.25">
      <c r="A58" t="s">
        <v>464</v>
      </c>
      <c r="B58" t="s">
        <v>32</v>
      </c>
      <c r="C58" t="str">
        <f t="shared" si="11"/>
        <v>Williamson, Jacob</v>
      </c>
      <c r="D58" s="1">
        <v>1</v>
      </c>
      <c r="E58" s="1">
        <v>18</v>
      </c>
      <c r="F58" s="1">
        <v>1</v>
      </c>
      <c r="G58" s="1">
        <v>20</v>
      </c>
      <c r="H58" s="81">
        <f t="shared" si="13"/>
        <v>0.95</v>
      </c>
      <c r="I58" s="1">
        <v>0</v>
      </c>
      <c r="J58" s="1">
        <v>0</v>
      </c>
    </row>
    <row r="59" spans="1:11" x14ac:dyDescent="0.25">
      <c r="A59" t="s">
        <v>444</v>
      </c>
      <c r="B59" t="s">
        <v>452</v>
      </c>
      <c r="C59" t="str">
        <f t="shared" si="11"/>
        <v>Koch, Gavin</v>
      </c>
      <c r="D59" s="1">
        <v>38</v>
      </c>
      <c r="E59" s="1">
        <v>29</v>
      </c>
      <c r="F59" s="1">
        <v>14</v>
      </c>
      <c r="G59" s="1">
        <v>81</v>
      </c>
      <c r="H59" s="81">
        <f t="shared" si="13"/>
        <v>0.8271604938271605</v>
      </c>
      <c r="I59" s="1">
        <v>0</v>
      </c>
      <c r="J59" s="1">
        <v>0</v>
      </c>
    </row>
    <row r="60" spans="1:11" x14ac:dyDescent="0.25">
      <c r="A60" t="s">
        <v>448</v>
      </c>
      <c r="B60" t="s">
        <v>455</v>
      </c>
      <c r="C60" t="str">
        <f t="shared" si="11"/>
        <v>Smith, Egan</v>
      </c>
      <c r="D60" s="1">
        <v>3</v>
      </c>
      <c r="E60" s="1">
        <v>16</v>
      </c>
      <c r="F60" s="1">
        <v>0</v>
      </c>
      <c r="G60" s="1">
        <v>19</v>
      </c>
      <c r="H60" s="81">
        <f t="shared" si="13"/>
        <v>1</v>
      </c>
      <c r="I60" s="1">
        <v>0</v>
      </c>
      <c r="J60" s="1">
        <v>0</v>
      </c>
    </row>
    <row r="61" spans="1:11" x14ac:dyDescent="0.25">
      <c r="A61" t="s">
        <v>404</v>
      </c>
      <c r="B61" t="s">
        <v>32</v>
      </c>
      <c r="C61" t="str">
        <f t="shared" si="11"/>
        <v>Means, Jacob</v>
      </c>
      <c r="D61" s="1">
        <v>19</v>
      </c>
      <c r="E61" s="1">
        <v>219</v>
      </c>
      <c r="F61" s="1">
        <v>12</v>
      </c>
      <c r="G61" s="1">
        <v>250</v>
      </c>
      <c r="H61" s="81">
        <f t="shared" si="13"/>
        <v>0.95199999999999996</v>
      </c>
      <c r="I61" s="1">
        <v>0</v>
      </c>
      <c r="J61" s="1">
        <v>0</v>
      </c>
    </row>
    <row r="62" spans="1:11" x14ac:dyDescent="0.25">
      <c r="A62" t="s">
        <v>465</v>
      </c>
      <c r="B62" t="s">
        <v>466</v>
      </c>
      <c r="C62" t="str">
        <f t="shared" si="11"/>
        <v>Lacina, Cameron</v>
      </c>
      <c r="D62" s="1">
        <v>0</v>
      </c>
      <c r="E62" s="1">
        <v>0</v>
      </c>
      <c r="F62" s="1">
        <v>0</v>
      </c>
      <c r="G62" s="1">
        <v>0</v>
      </c>
      <c r="H62" s="81" t="e">
        <f t="shared" si="13"/>
        <v>#DIV/0!</v>
      </c>
      <c r="I62" s="1">
        <v>0</v>
      </c>
      <c r="J62" s="1">
        <v>0</v>
      </c>
    </row>
    <row r="63" spans="1:11" x14ac:dyDescent="0.25">
      <c r="A63" t="s">
        <v>403</v>
      </c>
      <c r="B63" t="s">
        <v>176</v>
      </c>
      <c r="C63" t="str">
        <f t="shared" si="11"/>
        <v>Klosterman, John</v>
      </c>
      <c r="D63" s="1">
        <v>7</v>
      </c>
      <c r="E63" s="1">
        <v>94</v>
      </c>
      <c r="F63" s="1">
        <v>5</v>
      </c>
      <c r="G63" s="1">
        <v>106</v>
      </c>
      <c r="H63" s="81">
        <f t="shared" si="13"/>
        <v>0.95283018867924529</v>
      </c>
      <c r="I63" s="1">
        <v>5</v>
      </c>
      <c r="J63" s="1">
        <v>21</v>
      </c>
      <c r="K63" s="9">
        <f t="shared" ref="K63" si="15">(I63/(I63+J63))</f>
        <v>0.19230769230769232</v>
      </c>
    </row>
    <row r="64" spans="1:11" x14ac:dyDescent="0.25">
      <c r="A64" t="s">
        <v>467</v>
      </c>
      <c r="B64" t="s">
        <v>468</v>
      </c>
      <c r="C64" t="str">
        <f t="shared" si="11"/>
        <v>Svoboda, Isaiah</v>
      </c>
      <c r="D64" s="1">
        <v>1</v>
      </c>
      <c r="E64" s="1">
        <v>2</v>
      </c>
      <c r="F64" s="1">
        <v>0</v>
      </c>
      <c r="G64" s="1">
        <v>3</v>
      </c>
      <c r="H64" s="81">
        <f t="shared" si="13"/>
        <v>1</v>
      </c>
      <c r="I64" s="1">
        <v>0</v>
      </c>
      <c r="J64" s="1">
        <v>0</v>
      </c>
    </row>
    <row r="65" spans="1:11" x14ac:dyDescent="0.25">
      <c r="A65" t="s">
        <v>395</v>
      </c>
      <c r="B65" t="s">
        <v>128</v>
      </c>
      <c r="C65" t="str">
        <f t="shared" si="11"/>
        <v>Ernst, Grant</v>
      </c>
      <c r="D65" s="1">
        <v>0</v>
      </c>
      <c r="E65" s="1">
        <v>2</v>
      </c>
      <c r="F65" s="1">
        <v>0</v>
      </c>
      <c r="G65" s="1">
        <v>2</v>
      </c>
      <c r="H65" s="81">
        <f t="shared" si="13"/>
        <v>1</v>
      </c>
      <c r="I65" s="1">
        <v>0</v>
      </c>
      <c r="J65" s="1">
        <v>0</v>
      </c>
    </row>
    <row r="66" spans="1:11" x14ac:dyDescent="0.25">
      <c r="A66" t="s">
        <v>443</v>
      </c>
      <c r="B66" t="s">
        <v>14</v>
      </c>
      <c r="C66" t="str">
        <f t="shared" si="11"/>
        <v>Stelzer, Max</v>
      </c>
      <c r="D66" s="1">
        <v>0</v>
      </c>
      <c r="E66" s="1">
        <v>0</v>
      </c>
      <c r="F66" s="1">
        <v>0</v>
      </c>
      <c r="G66" s="1">
        <v>0</v>
      </c>
      <c r="H66" s="81" t="e">
        <f t="shared" si="13"/>
        <v>#DIV/0!</v>
      </c>
      <c r="I66" s="1">
        <v>0</v>
      </c>
      <c r="J66" s="1">
        <v>0</v>
      </c>
    </row>
    <row r="67" spans="1:11" x14ac:dyDescent="0.25">
      <c r="A67" t="s">
        <v>387</v>
      </c>
      <c r="B67" t="s">
        <v>469</v>
      </c>
      <c r="C67" t="str">
        <f t="shared" si="11"/>
        <v>Mitchell, Jake</v>
      </c>
      <c r="D67" s="1">
        <v>0</v>
      </c>
      <c r="E67" s="1">
        <v>0</v>
      </c>
      <c r="F67" s="1">
        <v>0</v>
      </c>
      <c r="G67" s="1">
        <v>0</v>
      </c>
      <c r="H67" s="81" t="e">
        <f t="shared" si="13"/>
        <v>#DIV/0!</v>
      </c>
      <c r="I67" s="1">
        <v>0</v>
      </c>
      <c r="J67" s="1">
        <v>0</v>
      </c>
    </row>
    <row r="68" spans="1:11" x14ac:dyDescent="0.25">
      <c r="A68" t="s">
        <v>441</v>
      </c>
      <c r="B68" t="s">
        <v>34</v>
      </c>
      <c r="C68" t="str">
        <f t="shared" si="11"/>
        <v>Kueter, Ben</v>
      </c>
      <c r="D68" s="1">
        <v>2</v>
      </c>
      <c r="E68" s="1">
        <v>47</v>
      </c>
      <c r="F68" s="1">
        <v>0</v>
      </c>
      <c r="G68" s="1">
        <v>49</v>
      </c>
      <c r="H68" s="81">
        <f t="shared" si="13"/>
        <v>1</v>
      </c>
      <c r="I68" s="1">
        <v>0</v>
      </c>
      <c r="J68" s="1">
        <v>0</v>
      </c>
    </row>
    <row r="69" spans="1:11" x14ac:dyDescent="0.25">
      <c r="A69" t="s">
        <v>449</v>
      </c>
      <c r="B69" t="s">
        <v>456</v>
      </c>
      <c r="C69" t="str">
        <f t="shared" si="11"/>
        <v>Kriz, James</v>
      </c>
      <c r="D69" s="1">
        <v>2</v>
      </c>
      <c r="E69" s="1">
        <v>0</v>
      </c>
      <c r="F69" s="1">
        <v>0</v>
      </c>
      <c r="G69" s="1">
        <v>2</v>
      </c>
      <c r="H69" s="81">
        <f t="shared" si="13"/>
        <v>1</v>
      </c>
      <c r="I69" s="1">
        <v>0</v>
      </c>
      <c r="J69" s="1">
        <v>0</v>
      </c>
    </row>
    <row r="70" spans="1:11" x14ac:dyDescent="0.25">
      <c r="A70" s="4" t="s">
        <v>425</v>
      </c>
      <c r="B70" s="4"/>
      <c r="D70" s="4">
        <f>SUM(D46:D69)</f>
        <v>288</v>
      </c>
      <c r="E70" s="4">
        <f>SUM(E46:E69)</f>
        <v>832</v>
      </c>
      <c r="F70" s="4">
        <f>SUM(F46:F69)</f>
        <v>68</v>
      </c>
      <c r="G70" s="75">
        <f>SUM(G46:G69)</f>
        <v>1188</v>
      </c>
      <c r="H70" s="80">
        <f>1-F70/G70</f>
        <v>0.9427609427609428</v>
      </c>
      <c r="I70" s="75">
        <f t="shared" ref="I70:J70" si="16">SUM(I46:I69)</f>
        <v>10</v>
      </c>
      <c r="J70" s="75">
        <f t="shared" si="16"/>
        <v>74</v>
      </c>
      <c r="K70" s="21">
        <f t="shared" ref="K70" si="17">(I70/(I70+J70))</f>
        <v>0.11904761904761904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65C2-D343-40E4-B9BC-748FD6390071}">
  <dimension ref="A1:Y66"/>
  <sheetViews>
    <sheetView workbookViewId="0">
      <selection activeCell="Y2" sqref="Y2:Y40"/>
    </sheetView>
  </sheetViews>
  <sheetFormatPr defaultRowHeight="15" x14ac:dyDescent="0.25"/>
  <cols>
    <col min="1" max="1" width="14.28515625" customWidth="1"/>
    <col min="2" max="2" width="13.5703125" customWidth="1"/>
    <col min="3" max="3" width="23" customWidth="1"/>
    <col min="4" max="24" width="9.28515625" customWidth="1"/>
  </cols>
  <sheetData>
    <row r="1" spans="1:25" x14ac:dyDescent="0.25">
      <c r="A1" s="2">
        <v>2020</v>
      </c>
      <c r="B1" s="4" t="s">
        <v>219</v>
      </c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ht="30.75" x14ac:dyDescent="0.3">
      <c r="A2" s="5" t="s">
        <v>68</v>
      </c>
      <c r="D2" s="12" t="s">
        <v>49</v>
      </c>
      <c r="E2" s="12" t="s">
        <v>50</v>
      </c>
      <c r="F2" s="12" t="s">
        <v>51</v>
      </c>
      <c r="G2" s="12" t="s">
        <v>426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457</v>
      </c>
      <c r="N2" s="12" t="s">
        <v>57</v>
      </c>
      <c r="O2" s="12" t="s">
        <v>58</v>
      </c>
      <c r="P2" s="12" t="s">
        <v>59</v>
      </c>
      <c r="Q2" s="12" t="s">
        <v>60</v>
      </c>
      <c r="R2" s="12" t="s">
        <v>132</v>
      </c>
      <c r="S2" s="12" t="s">
        <v>61</v>
      </c>
      <c r="T2" s="12" t="s">
        <v>458</v>
      </c>
      <c r="U2" s="12" t="s">
        <v>459</v>
      </c>
      <c r="V2" s="12" t="s">
        <v>64</v>
      </c>
      <c r="W2" s="12" t="s">
        <v>62</v>
      </c>
      <c r="X2" s="12" t="s">
        <v>63</v>
      </c>
      <c r="Y2" s="70" t="s">
        <v>539</v>
      </c>
    </row>
    <row r="3" spans="1:25" x14ac:dyDescent="0.25">
      <c r="A3" t="s">
        <v>393</v>
      </c>
      <c r="B3" t="s">
        <v>394</v>
      </c>
      <c r="C3" t="s">
        <v>411</v>
      </c>
      <c r="D3" s="1">
        <v>49</v>
      </c>
      <c r="E3" s="1">
        <v>8</v>
      </c>
      <c r="F3" s="1">
        <v>14</v>
      </c>
      <c r="G3" s="1">
        <v>13</v>
      </c>
      <c r="H3" s="1">
        <v>1</v>
      </c>
      <c r="I3" s="1">
        <v>0</v>
      </c>
      <c r="J3" s="1">
        <v>0</v>
      </c>
      <c r="K3" s="1">
        <v>7</v>
      </c>
      <c r="L3" s="1">
        <v>0</v>
      </c>
      <c r="M3" s="1">
        <v>0</v>
      </c>
      <c r="N3" s="1">
        <v>5</v>
      </c>
      <c r="O3" s="1">
        <v>7</v>
      </c>
      <c r="P3" s="1">
        <v>1</v>
      </c>
      <c r="Q3" s="1">
        <v>2</v>
      </c>
      <c r="R3" s="69">
        <f>P3/Q3</f>
        <v>0.5</v>
      </c>
      <c r="S3" s="1">
        <v>1</v>
      </c>
      <c r="T3" s="1">
        <v>2</v>
      </c>
      <c r="U3" s="1">
        <v>15</v>
      </c>
      <c r="V3" s="71">
        <f>+F3/D3</f>
        <v>0.2857142857142857</v>
      </c>
      <c r="W3" s="71">
        <f>+(F3+N3+S3)/(D3+N3+S3)</f>
        <v>0.36363636363636365</v>
      </c>
      <c r="X3" s="1">
        <f>+(G3*1+H3*2+I3*3+J3*4)/D3</f>
        <v>0.30612244897959184</v>
      </c>
      <c r="Y3" s="1"/>
    </row>
    <row r="4" spans="1:25" x14ac:dyDescent="0.25">
      <c r="A4" t="s">
        <v>16</v>
      </c>
      <c r="B4" t="s">
        <v>386</v>
      </c>
      <c r="C4" t="s">
        <v>406</v>
      </c>
      <c r="D4" s="1">
        <v>56</v>
      </c>
      <c r="E4" s="1">
        <v>23</v>
      </c>
      <c r="F4" s="1">
        <v>20</v>
      </c>
      <c r="G4" s="1">
        <v>20</v>
      </c>
      <c r="H4" s="1">
        <v>0</v>
      </c>
      <c r="I4" s="1">
        <v>0</v>
      </c>
      <c r="J4" s="1">
        <v>0</v>
      </c>
      <c r="K4" s="1">
        <v>10</v>
      </c>
      <c r="L4" s="1">
        <v>3</v>
      </c>
      <c r="M4" s="1">
        <v>0</v>
      </c>
      <c r="N4" s="1">
        <v>14</v>
      </c>
      <c r="O4" s="1">
        <v>5</v>
      </c>
      <c r="P4" s="1">
        <v>10</v>
      </c>
      <c r="Q4" s="1">
        <v>12</v>
      </c>
      <c r="R4" s="69">
        <f t="shared" ref="R4:R26" si="0">P4/Q4</f>
        <v>0.83333333333333337</v>
      </c>
      <c r="S4" s="1">
        <v>0</v>
      </c>
      <c r="T4" s="1">
        <v>9</v>
      </c>
      <c r="U4" s="1">
        <v>20</v>
      </c>
      <c r="V4" s="1">
        <v>0.35699999999999998</v>
      </c>
      <c r="W4" s="1">
        <v>0.48599999999999999</v>
      </c>
      <c r="X4" s="1">
        <v>0.35699999999999998</v>
      </c>
      <c r="Y4" s="1"/>
    </row>
    <row r="5" spans="1:25" x14ac:dyDescent="0.25">
      <c r="A5" t="s">
        <v>439</v>
      </c>
      <c r="B5" t="s">
        <v>451</v>
      </c>
      <c r="C5" t="s">
        <v>427</v>
      </c>
      <c r="D5" s="1">
        <v>3</v>
      </c>
      <c r="E5" s="1">
        <v>9</v>
      </c>
      <c r="F5" s="1">
        <v>1</v>
      </c>
      <c r="G5" s="1">
        <v>0</v>
      </c>
      <c r="H5" s="1">
        <v>1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">
        <v>1</v>
      </c>
      <c r="O5" s="1">
        <v>0</v>
      </c>
      <c r="P5" s="1">
        <v>4</v>
      </c>
      <c r="Q5" s="1">
        <v>4</v>
      </c>
      <c r="R5" s="69">
        <f t="shared" si="0"/>
        <v>1</v>
      </c>
      <c r="S5" s="1">
        <v>1</v>
      </c>
      <c r="T5" s="1">
        <v>0</v>
      </c>
      <c r="U5" s="1">
        <v>2</v>
      </c>
      <c r="V5" s="1">
        <v>0.33300000000000002</v>
      </c>
      <c r="W5" s="1">
        <v>0.6</v>
      </c>
      <c r="X5" s="1">
        <v>0.66700000000000004</v>
      </c>
      <c r="Y5" s="1"/>
    </row>
    <row r="6" spans="1:25" x14ac:dyDescent="0.25">
      <c r="A6" t="s">
        <v>440</v>
      </c>
      <c r="B6" t="s">
        <v>34</v>
      </c>
      <c r="C6" t="s">
        <v>428</v>
      </c>
      <c r="D6" s="1">
        <v>26</v>
      </c>
      <c r="E6" s="1">
        <v>2</v>
      </c>
      <c r="F6" s="1">
        <v>5</v>
      </c>
      <c r="G6" s="1">
        <v>5</v>
      </c>
      <c r="H6" s="1">
        <v>0</v>
      </c>
      <c r="I6" s="1">
        <v>0</v>
      </c>
      <c r="J6" s="1">
        <v>0</v>
      </c>
      <c r="K6" s="1">
        <v>5</v>
      </c>
      <c r="L6" s="1">
        <v>1</v>
      </c>
      <c r="M6" s="1">
        <v>0</v>
      </c>
      <c r="N6" s="1">
        <v>2</v>
      </c>
      <c r="O6" s="1">
        <v>10</v>
      </c>
      <c r="P6" s="1">
        <v>0</v>
      </c>
      <c r="Q6" s="1">
        <v>0</v>
      </c>
      <c r="R6" s="69" t="e">
        <f t="shared" si="0"/>
        <v>#DIV/0!</v>
      </c>
      <c r="S6" s="1">
        <v>0</v>
      </c>
      <c r="T6" s="1">
        <v>1</v>
      </c>
      <c r="U6" s="1">
        <v>5</v>
      </c>
      <c r="V6" s="1">
        <v>0.192</v>
      </c>
      <c r="W6" s="1">
        <v>0.25</v>
      </c>
      <c r="X6" s="1">
        <v>0.192</v>
      </c>
      <c r="Y6" s="1"/>
    </row>
    <row r="7" spans="1:25" x14ac:dyDescent="0.25">
      <c r="A7" t="s">
        <v>389</v>
      </c>
      <c r="B7" t="s">
        <v>390</v>
      </c>
      <c r="C7" t="s">
        <v>408</v>
      </c>
      <c r="D7" s="1">
        <v>64</v>
      </c>
      <c r="E7" s="1">
        <v>12</v>
      </c>
      <c r="F7" s="1">
        <v>25</v>
      </c>
      <c r="G7" s="1">
        <v>24</v>
      </c>
      <c r="H7" s="1">
        <v>1</v>
      </c>
      <c r="I7" s="1">
        <v>0</v>
      </c>
      <c r="J7" s="1">
        <v>0</v>
      </c>
      <c r="K7" s="1">
        <v>8</v>
      </c>
      <c r="L7" s="1">
        <v>2</v>
      </c>
      <c r="M7" s="1">
        <v>0</v>
      </c>
      <c r="N7" s="1">
        <v>9</v>
      </c>
      <c r="O7" s="1">
        <v>7</v>
      </c>
      <c r="P7" s="1">
        <v>11</v>
      </c>
      <c r="Q7" s="1">
        <v>12</v>
      </c>
      <c r="R7" s="69">
        <f t="shared" si="0"/>
        <v>0.91666666666666663</v>
      </c>
      <c r="S7" s="1">
        <v>0</v>
      </c>
      <c r="T7" s="1">
        <v>0</v>
      </c>
      <c r="U7" s="1">
        <v>26</v>
      </c>
      <c r="V7" s="1">
        <v>0.39100000000000001</v>
      </c>
      <c r="W7" s="1">
        <v>0.46600000000000003</v>
      </c>
      <c r="X7" s="1">
        <v>0.40600000000000003</v>
      </c>
      <c r="Y7" s="1"/>
    </row>
    <row r="8" spans="1:25" x14ac:dyDescent="0.25">
      <c r="A8" t="s">
        <v>115</v>
      </c>
      <c r="B8" t="s">
        <v>400</v>
      </c>
      <c r="C8" t="s">
        <v>415</v>
      </c>
      <c r="D8" s="1">
        <v>1</v>
      </c>
      <c r="E8" s="1">
        <v>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69" t="e">
        <f t="shared" si="0"/>
        <v>#DIV/0!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/>
    </row>
    <row r="9" spans="1:25" x14ac:dyDescent="0.25">
      <c r="A9" t="s">
        <v>441</v>
      </c>
      <c r="B9" t="s">
        <v>34</v>
      </c>
      <c r="C9" t="s">
        <v>429</v>
      </c>
      <c r="D9" s="1">
        <v>4</v>
      </c>
      <c r="E9" s="1">
        <v>3</v>
      </c>
      <c r="F9" s="1">
        <v>1</v>
      </c>
      <c r="G9" s="1">
        <v>1</v>
      </c>
      <c r="H9" s="1">
        <v>0</v>
      </c>
      <c r="I9" s="1">
        <v>0</v>
      </c>
      <c r="J9" s="1">
        <v>0</v>
      </c>
      <c r="K9" s="1">
        <v>2</v>
      </c>
      <c r="L9" s="1">
        <v>1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69" t="e">
        <f t="shared" si="0"/>
        <v>#DIV/0!</v>
      </c>
      <c r="S9" s="1">
        <v>0</v>
      </c>
      <c r="T9" s="1">
        <v>1</v>
      </c>
      <c r="U9" s="1">
        <v>1</v>
      </c>
      <c r="V9" s="1">
        <v>0.25</v>
      </c>
      <c r="W9" s="1">
        <v>0.25</v>
      </c>
      <c r="X9" s="1">
        <v>0.25</v>
      </c>
      <c r="Y9" s="1"/>
    </row>
    <row r="10" spans="1:25" x14ac:dyDescent="0.25">
      <c r="A10" t="s">
        <v>442</v>
      </c>
      <c r="B10" t="s">
        <v>40</v>
      </c>
      <c r="C10" t="s">
        <v>430</v>
      </c>
      <c r="D10" s="1">
        <v>1</v>
      </c>
      <c r="E10" s="1">
        <v>1</v>
      </c>
      <c r="F10" s="1">
        <v>1</v>
      </c>
      <c r="G10" s="1">
        <v>0</v>
      </c>
      <c r="H10" s="1">
        <v>1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  <c r="N10" s="1">
        <v>1</v>
      </c>
      <c r="O10" s="1">
        <v>0</v>
      </c>
      <c r="P10" s="1">
        <v>0</v>
      </c>
      <c r="Q10" s="1">
        <v>0</v>
      </c>
      <c r="R10" s="69" t="e">
        <f t="shared" si="0"/>
        <v>#DIV/0!</v>
      </c>
      <c r="S10" s="1">
        <v>0</v>
      </c>
      <c r="T10" s="1">
        <v>0</v>
      </c>
      <c r="U10" s="1">
        <v>2</v>
      </c>
      <c r="V10" s="1">
        <v>1</v>
      </c>
      <c r="W10" s="1">
        <v>1</v>
      </c>
      <c r="X10" s="1">
        <v>2</v>
      </c>
      <c r="Y10" s="1"/>
    </row>
    <row r="11" spans="1:25" x14ac:dyDescent="0.25">
      <c r="A11" t="s">
        <v>387</v>
      </c>
      <c r="B11" t="s">
        <v>388</v>
      </c>
      <c r="C11" t="s">
        <v>407</v>
      </c>
      <c r="D11" s="1">
        <v>60</v>
      </c>
      <c r="E11" s="1">
        <v>17</v>
      </c>
      <c r="F11" s="1">
        <v>26</v>
      </c>
      <c r="G11" s="1">
        <v>21</v>
      </c>
      <c r="H11" s="1">
        <v>1</v>
      </c>
      <c r="I11" s="1">
        <v>3</v>
      </c>
      <c r="J11" s="1">
        <v>1</v>
      </c>
      <c r="K11" s="1">
        <v>17</v>
      </c>
      <c r="L11" s="1">
        <v>3</v>
      </c>
      <c r="M11" s="1">
        <v>0</v>
      </c>
      <c r="N11" s="1">
        <v>10</v>
      </c>
      <c r="O11" s="1">
        <v>4</v>
      </c>
      <c r="P11" s="1">
        <v>12</v>
      </c>
      <c r="Q11" s="1">
        <v>15</v>
      </c>
      <c r="R11" s="69">
        <f t="shared" si="0"/>
        <v>0.8</v>
      </c>
      <c r="S11" s="1">
        <v>1</v>
      </c>
      <c r="T11" s="1">
        <v>7</v>
      </c>
      <c r="U11" s="1">
        <v>36</v>
      </c>
      <c r="V11" s="1">
        <v>0.433</v>
      </c>
      <c r="W11" s="1">
        <v>0.52100000000000002</v>
      </c>
      <c r="X11" s="1">
        <v>0.6</v>
      </c>
      <c r="Y11" s="1"/>
    </row>
    <row r="12" spans="1:25" x14ac:dyDescent="0.25">
      <c r="A12" t="s">
        <v>443</v>
      </c>
      <c r="B12" t="s">
        <v>14</v>
      </c>
      <c r="C12" t="s">
        <v>431</v>
      </c>
      <c r="D12" s="1">
        <v>2</v>
      </c>
      <c r="E12" s="1">
        <v>1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69">
        <f t="shared" si="0"/>
        <v>1</v>
      </c>
      <c r="S12" s="1">
        <v>0</v>
      </c>
      <c r="T12" s="1">
        <v>0</v>
      </c>
      <c r="U12" s="1">
        <v>1</v>
      </c>
      <c r="V12" s="1">
        <v>0.5</v>
      </c>
      <c r="W12" s="1">
        <v>0.66700000000000004</v>
      </c>
      <c r="X12" s="1">
        <v>0.5</v>
      </c>
      <c r="Y12" s="1"/>
    </row>
    <row r="13" spans="1:25" x14ac:dyDescent="0.25">
      <c r="A13" t="s">
        <v>401</v>
      </c>
      <c r="B13" t="s">
        <v>402</v>
      </c>
      <c r="C13" t="s">
        <v>416</v>
      </c>
      <c r="D13" s="1">
        <v>2</v>
      </c>
      <c r="E13" s="1">
        <v>2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</v>
      </c>
      <c r="Q13" s="1">
        <v>1</v>
      </c>
      <c r="R13" s="69">
        <f t="shared" si="0"/>
        <v>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/>
    </row>
    <row r="14" spans="1:25" x14ac:dyDescent="0.25">
      <c r="A14" t="s">
        <v>371</v>
      </c>
      <c r="B14" t="s">
        <v>372</v>
      </c>
      <c r="C14" t="s">
        <v>382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69" t="e">
        <f t="shared" si="0"/>
        <v>#DIV/0!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/>
    </row>
    <row r="15" spans="1:25" x14ac:dyDescent="0.25">
      <c r="A15" t="s">
        <v>404</v>
      </c>
      <c r="B15" t="s">
        <v>32</v>
      </c>
      <c r="C15" t="s">
        <v>418</v>
      </c>
      <c r="D15" s="1">
        <v>40</v>
      </c>
      <c r="E15" s="1">
        <v>8</v>
      </c>
      <c r="F15" s="1">
        <v>8</v>
      </c>
      <c r="G15" s="1">
        <v>6</v>
      </c>
      <c r="H15" s="1">
        <v>2</v>
      </c>
      <c r="I15" s="1">
        <v>0</v>
      </c>
      <c r="J15" s="1">
        <v>0</v>
      </c>
      <c r="K15" s="1">
        <v>7</v>
      </c>
      <c r="L15" s="1">
        <v>0</v>
      </c>
      <c r="M15" s="1">
        <v>0</v>
      </c>
      <c r="N15" s="1">
        <v>7</v>
      </c>
      <c r="O15" s="1">
        <v>11</v>
      </c>
      <c r="P15" s="1">
        <v>3</v>
      </c>
      <c r="Q15" s="1">
        <v>4</v>
      </c>
      <c r="R15" s="69">
        <f t="shared" si="0"/>
        <v>0.75</v>
      </c>
      <c r="S15" s="1">
        <v>1</v>
      </c>
      <c r="T15" s="1">
        <v>1</v>
      </c>
      <c r="U15" s="1">
        <v>10</v>
      </c>
      <c r="V15" s="1">
        <v>0.2</v>
      </c>
      <c r="W15" s="1">
        <v>0.33300000000000002</v>
      </c>
      <c r="X15" s="1">
        <v>0.25</v>
      </c>
      <c r="Y15" s="1"/>
    </row>
    <row r="16" spans="1:25" x14ac:dyDescent="0.25">
      <c r="A16" t="s">
        <v>3</v>
      </c>
      <c r="B16" t="s">
        <v>391</v>
      </c>
      <c r="C16" t="s">
        <v>409</v>
      </c>
      <c r="D16" s="1">
        <v>53</v>
      </c>
      <c r="E16" s="1">
        <v>10</v>
      </c>
      <c r="F16" s="1">
        <v>15</v>
      </c>
      <c r="G16" s="1">
        <v>12</v>
      </c>
      <c r="H16" s="1">
        <v>2</v>
      </c>
      <c r="I16" s="1">
        <v>1</v>
      </c>
      <c r="J16" s="1">
        <v>0</v>
      </c>
      <c r="K16" s="1">
        <v>10</v>
      </c>
      <c r="L16" s="1">
        <v>0</v>
      </c>
      <c r="M16" s="1">
        <v>0</v>
      </c>
      <c r="N16" s="1">
        <v>10</v>
      </c>
      <c r="O16" s="1">
        <v>11</v>
      </c>
      <c r="P16" s="1">
        <v>5</v>
      </c>
      <c r="Q16" s="1">
        <v>6</v>
      </c>
      <c r="R16" s="69">
        <f t="shared" si="0"/>
        <v>0.83333333333333337</v>
      </c>
      <c r="S16" s="1">
        <v>2</v>
      </c>
      <c r="T16" s="1">
        <v>3</v>
      </c>
      <c r="U16" s="1">
        <v>19</v>
      </c>
      <c r="V16" s="1">
        <v>0.28299999999999997</v>
      </c>
      <c r="W16" s="1">
        <v>0.41499999999999998</v>
      </c>
      <c r="X16" s="1">
        <v>0.35799999999999998</v>
      </c>
      <c r="Y16" s="1"/>
    </row>
    <row r="17" spans="1:25" x14ac:dyDescent="0.25">
      <c r="A17" t="s">
        <v>444</v>
      </c>
      <c r="B17" t="s">
        <v>452</v>
      </c>
      <c r="C17" t="s">
        <v>432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1">
        <v>0</v>
      </c>
      <c r="R17" s="69" t="e">
        <f t="shared" si="0"/>
        <v>#DIV/0!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/>
    </row>
    <row r="18" spans="1:25" x14ac:dyDescent="0.25">
      <c r="A18" t="s">
        <v>397</v>
      </c>
      <c r="B18" t="s">
        <v>368</v>
      </c>
      <c r="C18" t="s">
        <v>413</v>
      </c>
      <c r="D18" s="1">
        <v>37</v>
      </c>
      <c r="E18" s="1">
        <v>3</v>
      </c>
      <c r="F18" s="1">
        <v>9</v>
      </c>
      <c r="G18" s="1">
        <v>7</v>
      </c>
      <c r="H18" s="1">
        <v>2</v>
      </c>
      <c r="I18" s="1">
        <v>0</v>
      </c>
      <c r="J18" s="1">
        <v>0</v>
      </c>
      <c r="K18" s="1">
        <v>5</v>
      </c>
      <c r="L18" s="1">
        <v>1</v>
      </c>
      <c r="M18" s="1">
        <v>0</v>
      </c>
      <c r="N18" s="1">
        <v>5</v>
      </c>
      <c r="O18" s="1">
        <v>5</v>
      </c>
      <c r="P18" s="1">
        <v>0</v>
      </c>
      <c r="Q18" s="1">
        <v>0</v>
      </c>
      <c r="R18" s="69" t="e">
        <f t="shared" si="0"/>
        <v>#DIV/0!</v>
      </c>
      <c r="S18" s="1">
        <v>1</v>
      </c>
      <c r="T18" s="1">
        <v>1</v>
      </c>
      <c r="U18" s="1">
        <v>11</v>
      </c>
      <c r="V18" s="1">
        <v>0.24299999999999999</v>
      </c>
      <c r="W18" s="1">
        <v>0.34899999999999998</v>
      </c>
      <c r="X18" s="1">
        <v>0.29699999999999999</v>
      </c>
      <c r="Y18" s="1"/>
    </row>
    <row r="19" spans="1:25" x14ac:dyDescent="0.25">
      <c r="A19" t="s">
        <v>445</v>
      </c>
      <c r="B19" t="s">
        <v>453</v>
      </c>
      <c r="C19" t="s">
        <v>433</v>
      </c>
      <c r="D19" s="1">
        <v>28</v>
      </c>
      <c r="E19" s="1">
        <v>7</v>
      </c>
      <c r="F19" s="1">
        <v>5</v>
      </c>
      <c r="G19" s="1">
        <v>4</v>
      </c>
      <c r="H19" s="1">
        <v>1</v>
      </c>
      <c r="I19" s="1">
        <v>0</v>
      </c>
      <c r="J19" s="1">
        <v>0</v>
      </c>
      <c r="K19" s="1">
        <v>6</v>
      </c>
      <c r="L19" s="1">
        <v>1</v>
      </c>
      <c r="M19" s="1">
        <v>0</v>
      </c>
      <c r="N19" s="1">
        <v>4</v>
      </c>
      <c r="O19" s="1">
        <v>5</v>
      </c>
      <c r="P19" s="1">
        <v>0</v>
      </c>
      <c r="Q19" s="1">
        <v>0</v>
      </c>
      <c r="R19" s="69" t="e">
        <f t="shared" si="0"/>
        <v>#DIV/0!</v>
      </c>
      <c r="S19" s="1">
        <v>1</v>
      </c>
      <c r="T19" s="1">
        <v>0</v>
      </c>
      <c r="U19" s="1">
        <v>6</v>
      </c>
      <c r="V19" s="1">
        <v>0.17899999999999999</v>
      </c>
      <c r="W19" s="1">
        <v>0.30299999999999999</v>
      </c>
      <c r="X19" s="1">
        <v>0.214</v>
      </c>
      <c r="Y19" s="1"/>
    </row>
    <row r="20" spans="1:25" x14ac:dyDescent="0.25">
      <c r="A20" t="s">
        <v>446</v>
      </c>
      <c r="B20" t="s">
        <v>454</v>
      </c>
      <c r="C20" t="s">
        <v>434</v>
      </c>
      <c r="D20" s="1">
        <v>3</v>
      </c>
      <c r="E20" s="1">
        <v>1</v>
      </c>
      <c r="F20" s="1">
        <v>1</v>
      </c>
      <c r="G20" s="1">
        <v>1</v>
      </c>
      <c r="H20" s="1">
        <v>0</v>
      </c>
      <c r="I20" s="1">
        <v>0</v>
      </c>
      <c r="J20" s="1">
        <v>0</v>
      </c>
      <c r="K20" s="1">
        <v>2</v>
      </c>
      <c r="L20" s="1">
        <v>0</v>
      </c>
      <c r="M20" s="1">
        <v>0</v>
      </c>
      <c r="N20" s="1">
        <v>0</v>
      </c>
      <c r="O20" s="1">
        <v>2</v>
      </c>
      <c r="P20" s="1">
        <v>0</v>
      </c>
      <c r="Q20" s="1">
        <v>0</v>
      </c>
      <c r="R20" s="69" t="e">
        <f t="shared" si="0"/>
        <v>#DIV/0!</v>
      </c>
      <c r="S20" s="1">
        <v>1</v>
      </c>
      <c r="T20" s="1">
        <v>0</v>
      </c>
      <c r="U20" s="1">
        <v>1</v>
      </c>
      <c r="V20" s="1">
        <v>0.33300000000000002</v>
      </c>
      <c r="W20" s="1">
        <v>0.5</v>
      </c>
      <c r="X20" s="1">
        <v>0.33300000000000002</v>
      </c>
      <c r="Y20" s="1"/>
    </row>
    <row r="21" spans="1:25" x14ac:dyDescent="0.25">
      <c r="A21" t="s">
        <v>117</v>
      </c>
      <c r="B21" t="s">
        <v>392</v>
      </c>
      <c r="C21" t="s">
        <v>410</v>
      </c>
      <c r="D21" s="1">
        <v>31</v>
      </c>
      <c r="E21" s="1">
        <v>9</v>
      </c>
      <c r="F21" s="1">
        <v>5</v>
      </c>
      <c r="G21" s="1">
        <v>3</v>
      </c>
      <c r="H21" s="1">
        <v>2</v>
      </c>
      <c r="I21" s="1">
        <v>0</v>
      </c>
      <c r="J21" s="1">
        <v>0</v>
      </c>
      <c r="K21" s="1">
        <v>6</v>
      </c>
      <c r="L21" s="1">
        <v>0</v>
      </c>
      <c r="M21" s="1">
        <v>0</v>
      </c>
      <c r="N21" s="1">
        <v>4</v>
      </c>
      <c r="O21" s="1">
        <v>3</v>
      </c>
      <c r="P21" s="1">
        <v>3</v>
      </c>
      <c r="Q21" s="1">
        <v>3</v>
      </c>
      <c r="R21" s="69">
        <f t="shared" si="0"/>
        <v>1</v>
      </c>
      <c r="S21" s="1">
        <v>1</v>
      </c>
      <c r="T21" s="1">
        <v>3</v>
      </c>
      <c r="U21" s="1">
        <v>7</v>
      </c>
      <c r="V21" s="1">
        <v>0.161</v>
      </c>
      <c r="W21" s="1">
        <v>0.27800000000000002</v>
      </c>
      <c r="X21" s="1">
        <v>0.22600000000000001</v>
      </c>
      <c r="Y21" s="1"/>
    </row>
    <row r="22" spans="1:25" x14ac:dyDescent="0.25">
      <c r="A22" t="s">
        <v>447</v>
      </c>
      <c r="B22" t="s">
        <v>27</v>
      </c>
      <c r="C22" t="s">
        <v>435</v>
      </c>
      <c r="D22" s="1">
        <v>50</v>
      </c>
      <c r="E22" s="1">
        <v>1</v>
      </c>
      <c r="F22" s="1">
        <v>12</v>
      </c>
      <c r="G22" s="1">
        <v>11</v>
      </c>
      <c r="H22" s="1">
        <v>1</v>
      </c>
      <c r="I22" s="1">
        <v>0</v>
      </c>
      <c r="J22" s="1">
        <v>0</v>
      </c>
      <c r="K22" s="1">
        <v>6</v>
      </c>
      <c r="L22" s="1">
        <v>3</v>
      </c>
      <c r="M22" s="1">
        <v>0</v>
      </c>
      <c r="N22" s="1">
        <v>9</v>
      </c>
      <c r="O22" s="1">
        <v>7</v>
      </c>
      <c r="P22" s="1">
        <v>1</v>
      </c>
      <c r="Q22" s="1">
        <v>1</v>
      </c>
      <c r="R22" s="69">
        <f t="shared" si="0"/>
        <v>1</v>
      </c>
      <c r="S22" s="1">
        <v>2</v>
      </c>
      <c r="T22" s="1">
        <v>2</v>
      </c>
      <c r="U22" s="1">
        <v>13</v>
      </c>
      <c r="V22" s="1">
        <v>0.24</v>
      </c>
      <c r="W22" s="1">
        <v>0.377</v>
      </c>
      <c r="X22" s="1">
        <v>0.26</v>
      </c>
      <c r="Y22" s="1"/>
    </row>
    <row r="23" spans="1:25" x14ac:dyDescent="0.25">
      <c r="A23" t="s">
        <v>448</v>
      </c>
      <c r="B23" t="s">
        <v>455</v>
      </c>
      <c r="C23" t="s">
        <v>436</v>
      </c>
      <c r="D23" s="1">
        <v>20</v>
      </c>
      <c r="E23" s="1">
        <v>6</v>
      </c>
      <c r="F23" s="1">
        <v>5</v>
      </c>
      <c r="G23" s="1">
        <v>5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  <c r="M23" s="1">
        <v>0</v>
      </c>
      <c r="N23" s="1">
        <v>4</v>
      </c>
      <c r="O23" s="1">
        <v>7</v>
      </c>
      <c r="P23" s="1">
        <v>2</v>
      </c>
      <c r="Q23" s="1">
        <v>3</v>
      </c>
      <c r="R23" s="69">
        <f t="shared" si="0"/>
        <v>0.66666666666666663</v>
      </c>
      <c r="S23" s="1">
        <v>0</v>
      </c>
      <c r="T23" s="1">
        <v>0</v>
      </c>
      <c r="U23" s="1">
        <v>5</v>
      </c>
      <c r="V23" s="1">
        <v>0.25</v>
      </c>
      <c r="W23" s="1">
        <v>0.375</v>
      </c>
      <c r="X23" s="1">
        <v>0.25</v>
      </c>
      <c r="Y23" s="1"/>
    </row>
    <row r="24" spans="1:25" x14ac:dyDescent="0.25">
      <c r="A24" t="s">
        <v>449</v>
      </c>
      <c r="B24" t="s">
        <v>456</v>
      </c>
      <c r="C24" t="s">
        <v>437</v>
      </c>
      <c r="D24" s="1">
        <v>1</v>
      </c>
      <c r="E24" s="1">
        <v>1</v>
      </c>
      <c r="F24" s="1">
        <v>1</v>
      </c>
      <c r="G24" s="1">
        <v>1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69" t="e">
        <f t="shared" si="0"/>
        <v>#DIV/0!</v>
      </c>
      <c r="S24" s="1">
        <v>0</v>
      </c>
      <c r="T24" s="1">
        <v>0</v>
      </c>
      <c r="U24" s="1">
        <v>1</v>
      </c>
      <c r="V24" s="1">
        <v>1</v>
      </c>
      <c r="W24" s="1">
        <v>1</v>
      </c>
      <c r="X24" s="1">
        <v>1</v>
      </c>
      <c r="Y24" s="1"/>
    </row>
    <row r="25" spans="1:25" x14ac:dyDescent="0.25">
      <c r="A25" t="s">
        <v>450</v>
      </c>
      <c r="B25" t="s">
        <v>174</v>
      </c>
      <c r="C25" t="s">
        <v>438</v>
      </c>
      <c r="D25" s="1">
        <v>4</v>
      </c>
      <c r="E25" s="1">
        <v>2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3</v>
      </c>
      <c r="O25" s="1">
        <v>0</v>
      </c>
      <c r="P25" s="1">
        <v>0</v>
      </c>
      <c r="Q25" s="1">
        <v>0</v>
      </c>
      <c r="R25" s="69" t="e">
        <f t="shared" si="0"/>
        <v>#DIV/0!</v>
      </c>
      <c r="S25" s="1">
        <v>0</v>
      </c>
      <c r="T25" s="1">
        <v>1</v>
      </c>
      <c r="U25" s="1">
        <v>0</v>
      </c>
      <c r="V25" s="1">
        <v>0</v>
      </c>
      <c r="W25" s="1">
        <v>0.42899999999999999</v>
      </c>
      <c r="X25" s="1">
        <v>0</v>
      </c>
      <c r="Y25" s="1"/>
    </row>
    <row r="26" spans="1:25" x14ac:dyDescent="0.25">
      <c r="A26" t="s">
        <v>425</v>
      </c>
      <c r="C26" s="4" t="s">
        <v>110</v>
      </c>
      <c r="D26" s="12">
        <f>SUM(D3:D25)</f>
        <v>536</v>
      </c>
      <c r="E26" s="12">
        <f t="shared" ref="E26:U26" si="1">SUM(E3:E25)</f>
        <v>129</v>
      </c>
      <c r="F26" s="12">
        <f t="shared" si="1"/>
        <v>155</v>
      </c>
      <c r="G26" s="12">
        <f t="shared" si="1"/>
        <v>135</v>
      </c>
      <c r="H26" s="12">
        <f t="shared" si="1"/>
        <v>15</v>
      </c>
      <c r="I26" s="12">
        <f t="shared" si="1"/>
        <v>4</v>
      </c>
      <c r="J26" s="12">
        <f t="shared" si="1"/>
        <v>1</v>
      </c>
      <c r="K26" s="12">
        <f t="shared" si="1"/>
        <v>96</v>
      </c>
      <c r="L26" s="12">
        <f t="shared" si="1"/>
        <v>16</v>
      </c>
      <c r="M26" s="12">
        <f t="shared" si="1"/>
        <v>0</v>
      </c>
      <c r="N26" s="12">
        <f t="shared" si="1"/>
        <v>91</v>
      </c>
      <c r="O26" s="12">
        <f>SUM(O3:O25)</f>
        <v>86</v>
      </c>
      <c r="P26" s="12">
        <f t="shared" ref="P26" si="2">SUM(P3:P25)</f>
        <v>54</v>
      </c>
      <c r="Q26" s="12">
        <f t="shared" ref="Q26" si="3">SUM(Q3:Q25)</f>
        <v>64</v>
      </c>
      <c r="R26" s="69">
        <f t="shared" si="0"/>
        <v>0.84375</v>
      </c>
      <c r="S26" s="12">
        <f>SUM(S3:S25)</f>
        <v>12</v>
      </c>
      <c r="T26" s="12">
        <f>SUM(T3:T25)</f>
        <v>31</v>
      </c>
      <c r="U26" s="12">
        <f t="shared" si="1"/>
        <v>181</v>
      </c>
      <c r="V26" s="12">
        <v>0.28899999999999998</v>
      </c>
      <c r="W26" s="12">
        <v>0.40400000000000003</v>
      </c>
      <c r="X26" s="12">
        <v>0.33800000000000002</v>
      </c>
      <c r="Y26" s="20">
        <f>E26/($F$40+$G$40)</f>
        <v>6.45</v>
      </c>
    </row>
    <row r="27" spans="1:25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 ht="30.75" x14ac:dyDescent="0.3">
      <c r="A28" s="5" t="s">
        <v>67</v>
      </c>
      <c r="C28" s="4" t="s">
        <v>405</v>
      </c>
      <c r="D28" s="12" t="s">
        <v>69</v>
      </c>
      <c r="E28" s="12" t="s">
        <v>70</v>
      </c>
      <c r="F28" s="12" t="s">
        <v>71</v>
      </c>
      <c r="G28" s="12" t="s">
        <v>72</v>
      </c>
      <c r="H28" s="12" t="s">
        <v>73</v>
      </c>
      <c r="I28" s="12" t="s">
        <v>74</v>
      </c>
      <c r="J28" s="12" t="s">
        <v>75</v>
      </c>
      <c r="K28" s="12" t="s">
        <v>76</v>
      </c>
      <c r="L28" s="12" t="s">
        <v>82</v>
      </c>
      <c r="M28" s="12" t="s">
        <v>77</v>
      </c>
      <c r="N28" s="12" t="s">
        <v>57</v>
      </c>
      <c r="O28" s="12" t="s">
        <v>78</v>
      </c>
      <c r="P28" s="12" t="s">
        <v>193</v>
      </c>
      <c r="Q28" s="12" t="s">
        <v>80</v>
      </c>
      <c r="R28" s="12" t="s">
        <v>81</v>
      </c>
      <c r="S28" s="12" t="s">
        <v>461</v>
      </c>
      <c r="T28" s="12" t="s">
        <v>460</v>
      </c>
      <c r="Y28" s="70" t="s">
        <v>539</v>
      </c>
    </row>
    <row r="29" spans="1:25" x14ac:dyDescent="0.25">
      <c r="A29" t="s">
        <v>393</v>
      </c>
      <c r="B29" t="s">
        <v>394</v>
      </c>
      <c r="C29" t="s">
        <v>411</v>
      </c>
      <c r="D29" s="1">
        <v>2</v>
      </c>
      <c r="E29" s="1">
        <v>7</v>
      </c>
      <c r="F29" s="1">
        <v>3</v>
      </c>
      <c r="G29" s="1">
        <v>2</v>
      </c>
      <c r="H29" s="30">
        <v>28.66</v>
      </c>
      <c r="I29" s="1">
        <v>1</v>
      </c>
      <c r="J29" s="1">
        <v>27</v>
      </c>
      <c r="K29" s="1">
        <v>12</v>
      </c>
      <c r="L29" s="1">
        <v>8</v>
      </c>
      <c r="M29" s="1">
        <v>1.95</v>
      </c>
      <c r="N29" s="1">
        <v>9</v>
      </c>
      <c r="O29" s="1">
        <v>5</v>
      </c>
      <c r="P29" s="1">
        <v>11</v>
      </c>
      <c r="Q29" s="1">
        <v>110</v>
      </c>
      <c r="R29" s="1">
        <v>0.245</v>
      </c>
      <c r="S29" s="1">
        <v>1.26</v>
      </c>
      <c r="T29" s="1">
        <v>425</v>
      </c>
      <c r="V29">
        <f>+N29+J29</f>
        <v>36</v>
      </c>
      <c r="W29">
        <v>28.66</v>
      </c>
      <c r="X29" s="72">
        <f>+V29/W29</f>
        <v>1.2561060711793439</v>
      </c>
    </row>
    <row r="30" spans="1:25" x14ac:dyDescent="0.25">
      <c r="A30" t="s">
        <v>16</v>
      </c>
      <c r="B30" t="s">
        <v>386</v>
      </c>
      <c r="C30" t="s">
        <v>406</v>
      </c>
      <c r="D30" s="1">
        <v>4</v>
      </c>
      <c r="E30" s="1">
        <v>4</v>
      </c>
      <c r="F30" s="1">
        <v>2</v>
      </c>
      <c r="G30" s="1">
        <v>2</v>
      </c>
      <c r="H30" s="30">
        <v>18.66</v>
      </c>
      <c r="J30" s="1">
        <v>23</v>
      </c>
      <c r="K30" s="1">
        <v>14</v>
      </c>
      <c r="L30" s="1">
        <v>10</v>
      </c>
      <c r="M30" s="1">
        <v>3.75</v>
      </c>
      <c r="N30" s="1">
        <v>5</v>
      </c>
      <c r="O30" s="1">
        <v>2</v>
      </c>
      <c r="P30" s="1">
        <v>9</v>
      </c>
      <c r="Q30" s="1">
        <v>74</v>
      </c>
      <c r="R30" s="1">
        <v>0.311</v>
      </c>
      <c r="S30" s="1">
        <v>1.5</v>
      </c>
      <c r="T30" s="1">
        <v>277</v>
      </c>
      <c r="V30">
        <f t="shared" ref="V30:V40" si="4">+N30+J30</f>
        <v>28</v>
      </c>
      <c r="W30">
        <v>18.66</v>
      </c>
      <c r="X30" s="72">
        <f t="shared" ref="X30:X40" si="5">+V30/W30</f>
        <v>1.5005359056806002</v>
      </c>
      <c r="Y30" s="1"/>
    </row>
    <row r="31" spans="1:25" x14ac:dyDescent="0.25">
      <c r="A31" t="s">
        <v>389</v>
      </c>
      <c r="B31" t="s">
        <v>390</v>
      </c>
      <c r="C31" t="s">
        <v>408</v>
      </c>
      <c r="D31" s="1">
        <v>1</v>
      </c>
      <c r="E31" s="1">
        <v>5</v>
      </c>
      <c r="F31" s="1">
        <v>1</v>
      </c>
      <c r="G31" s="1">
        <v>0</v>
      </c>
      <c r="H31" s="30">
        <v>8</v>
      </c>
      <c r="J31" s="1">
        <v>4</v>
      </c>
      <c r="K31" s="1">
        <v>2</v>
      </c>
      <c r="L31" s="1">
        <v>2</v>
      </c>
      <c r="M31" s="1">
        <v>1.75</v>
      </c>
      <c r="N31" s="1">
        <v>3</v>
      </c>
      <c r="O31" s="1">
        <v>2</v>
      </c>
      <c r="P31" s="1">
        <v>4</v>
      </c>
      <c r="Q31" s="1">
        <v>26</v>
      </c>
      <c r="R31" s="1">
        <v>0.154</v>
      </c>
      <c r="S31" s="1">
        <v>0.88</v>
      </c>
      <c r="T31" s="1">
        <v>107</v>
      </c>
      <c r="V31">
        <f t="shared" si="4"/>
        <v>7</v>
      </c>
      <c r="W31">
        <v>8</v>
      </c>
      <c r="X31" s="72">
        <f t="shared" si="5"/>
        <v>0.875</v>
      </c>
      <c r="Y31" s="1"/>
    </row>
    <row r="32" spans="1:25" x14ac:dyDescent="0.25">
      <c r="A32" t="s">
        <v>115</v>
      </c>
      <c r="B32" t="s">
        <v>400</v>
      </c>
      <c r="C32" t="s">
        <v>415</v>
      </c>
      <c r="D32" s="1">
        <v>0</v>
      </c>
      <c r="E32" s="1">
        <v>1</v>
      </c>
      <c r="F32" s="1">
        <v>0</v>
      </c>
      <c r="G32" s="1">
        <v>0</v>
      </c>
      <c r="H32" s="30">
        <v>0.33</v>
      </c>
      <c r="J32" s="1">
        <v>2</v>
      </c>
      <c r="K32" s="1">
        <v>3</v>
      </c>
      <c r="L32" s="1">
        <v>3</v>
      </c>
      <c r="M32" s="1">
        <v>63</v>
      </c>
      <c r="N32" s="1">
        <v>2</v>
      </c>
      <c r="O32" s="1">
        <v>0</v>
      </c>
      <c r="P32" s="1">
        <v>0</v>
      </c>
      <c r="Q32" s="1">
        <v>3</v>
      </c>
      <c r="R32" s="1">
        <v>0.66700000000000004</v>
      </c>
      <c r="S32" s="1">
        <v>12</v>
      </c>
      <c r="T32" s="1">
        <v>17</v>
      </c>
      <c r="V32">
        <f t="shared" si="4"/>
        <v>4</v>
      </c>
      <c r="W32">
        <v>0.33</v>
      </c>
      <c r="X32" s="72">
        <f t="shared" si="5"/>
        <v>12.121212121212121</v>
      </c>
      <c r="Y32" s="1"/>
    </row>
    <row r="33" spans="1:25" x14ac:dyDescent="0.25">
      <c r="A33" t="s">
        <v>387</v>
      </c>
      <c r="B33" t="s">
        <v>388</v>
      </c>
      <c r="C33" t="s">
        <v>407</v>
      </c>
      <c r="D33" s="1">
        <v>0</v>
      </c>
      <c r="E33" s="1">
        <v>3</v>
      </c>
      <c r="F33" s="1">
        <v>0</v>
      </c>
      <c r="G33" s="1">
        <v>0</v>
      </c>
      <c r="H33" s="30">
        <v>1.66</v>
      </c>
      <c r="J33" s="1">
        <v>4</v>
      </c>
      <c r="K33" s="1">
        <v>3</v>
      </c>
      <c r="L33" s="1">
        <v>3</v>
      </c>
      <c r="M33" s="1">
        <v>12.6</v>
      </c>
      <c r="N33" s="1">
        <v>3</v>
      </c>
      <c r="O33" s="1">
        <v>0</v>
      </c>
      <c r="P33" s="1">
        <v>2</v>
      </c>
      <c r="Q33" s="1">
        <v>9</v>
      </c>
      <c r="R33" s="1">
        <v>0.44400000000000001</v>
      </c>
      <c r="S33" s="1">
        <v>4.2</v>
      </c>
      <c r="T33" s="1">
        <v>50</v>
      </c>
      <c r="V33">
        <f t="shared" si="4"/>
        <v>7</v>
      </c>
      <c r="W33">
        <v>1.66</v>
      </c>
      <c r="X33" s="72">
        <f t="shared" si="5"/>
        <v>4.2168674698795181</v>
      </c>
      <c r="Y33" s="1"/>
    </row>
    <row r="34" spans="1:25" x14ac:dyDescent="0.25">
      <c r="A34" t="s">
        <v>371</v>
      </c>
      <c r="B34" t="s">
        <v>372</v>
      </c>
      <c r="C34" t="s">
        <v>382</v>
      </c>
      <c r="D34" s="1">
        <v>3</v>
      </c>
      <c r="E34" s="1">
        <v>3</v>
      </c>
      <c r="F34" s="1">
        <v>2</v>
      </c>
      <c r="G34" s="1">
        <v>0</v>
      </c>
      <c r="H34" s="30">
        <v>16.329999999999998</v>
      </c>
      <c r="J34" s="1">
        <v>12</v>
      </c>
      <c r="K34" s="1">
        <v>4</v>
      </c>
      <c r="L34" s="1">
        <v>4</v>
      </c>
      <c r="M34" s="1">
        <v>1.71</v>
      </c>
      <c r="N34" s="1">
        <v>9</v>
      </c>
      <c r="O34" s="1">
        <v>3</v>
      </c>
      <c r="P34" s="1">
        <v>10</v>
      </c>
      <c r="Q34" s="1">
        <v>55</v>
      </c>
      <c r="R34" s="1">
        <v>0.218</v>
      </c>
      <c r="S34" s="1">
        <v>1.29</v>
      </c>
      <c r="T34" s="1">
        <v>239</v>
      </c>
      <c r="V34">
        <f t="shared" si="4"/>
        <v>21</v>
      </c>
      <c r="W34">
        <v>16.329999999999998</v>
      </c>
      <c r="X34" s="72">
        <f t="shared" si="5"/>
        <v>1.2859767299448868</v>
      </c>
      <c r="Y34" s="1"/>
    </row>
    <row r="35" spans="1:25" x14ac:dyDescent="0.25">
      <c r="A35" t="s">
        <v>397</v>
      </c>
      <c r="B35" t="s">
        <v>368</v>
      </c>
      <c r="C35" t="s">
        <v>413</v>
      </c>
      <c r="D35" s="1">
        <v>7</v>
      </c>
      <c r="E35" s="1">
        <v>7</v>
      </c>
      <c r="F35" s="1">
        <v>2</v>
      </c>
      <c r="G35" s="1">
        <v>2</v>
      </c>
      <c r="H35" s="30">
        <v>24.33</v>
      </c>
      <c r="J35" s="1">
        <v>12</v>
      </c>
      <c r="K35" s="1">
        <v>16</v>
      </c>
      <c r="L35" s="1">
        <v>13</v>
      </c>
      <c r="M35" s="1">
        <v>3.74</v>
      </c>
      <c r="N35" s="1">
        <v>20</v>
      </c>
      <c r="O35" s="1">
        <v>8</v>
      </c>
      <c r="P35" s="1">
        <v>27</v>
      </c>
      <c r="Q35" s="1">
        <v>80</v>
      </c>
      <c r="R35" s="1">
        <v>0.15</v>
      </c>
      <c r="S35" s="1">
        <v>1.32</v>
      </c>
      <c r="T35" s="1">
        <v>466</v>
      </c>
      <c r="V35">
        <f t="shared" si="4"/>
        <v>32</v>
      </c>
      <c r="W35">
        <v>24.33</v>
      </c>
      <c r="X35" s="72">
        <f t="shared" si="5"/>
        <v>1.3152486642005756</v>
      </c>
      <c r="Y35" s="1"/>
    </row>
    <row r="36" spans="1:25" x14ac:dyDescent="0.25">
      <c r="A36" t="s">
        <v>445</v>
      </c>
      <c r="B36" t="s">
        <v>453</v>
      </c>
      <c r="C36" t="s">
        <v>433</v>
      </c>
      <c r="D36" s="1">
        <v>0</v>
      </c>
      <c r="E36" s="1">
        <v>1</v>
      </c>
      <c r="F36" s="1">
        <v>0</v>
      </c>
      <c r="G36" s="1">
        <v>0</v>
      </c>
      <c r="H36" s="30">
        <v>1.66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</v>
      </c>
      <c r="Q36" s="1">
        <v>6</v>
      </c>
      <c r="R36" s="1">
        <v>0.16700000000000001</v>
      </c>
      <c r="S36" s="1">
        <v>0.6</v>
      </c>
      <c r="T36" s="1">
        <v>17</v>
      </c>
      <c r="V36">
        <f t="shared" si="4"/>
        <v>1</v>
      </c>
      <c r="W36">
        <v>1.66</v>
      </c>
      <c r="X36" s="72">
        <f t="shared" si="5"/>
        <v>0.60240963855421692</v>
      </c>
      <c r="Y36" s="1"/>
    </row>
    <row r="37" spans="1:25" x14ac:dyDescent="0.25">
      <c r="A37" t="s">
        <v>448</v>
      </c>
      <c r="B37" t="s">
        <v>455</v>
      </c>
      <c r="C37" t="s">
        <v>436</v>
      </c>
      <c r="D37" s="1">
        <v>3</v>
      </c>
      <c r="E37" s="1">
        <v>5</v>
      </c>
      <c r="F37" s="1">
        <v>1</v>
      </c>
      <c r="G37" s="1">
        <v>3</v>
      </c>
      <c r="H37" s="30">
        <v>17.66</v>
      </c>
      <c r="J37" s="1">
        <v>16</v>
      </c>
      <c r="K37" s="1">
        <v>14</v>
      </c>
      <c r="L37" s="1">
        <v>9</v>
      </c>
      <c r="M37" s="1">
        <v>3.57</v>
      </c>
      <c r="N37" s="1">
        <v>5</v>
      </c>
      <c r="O37" s="1">
        <v>2</v>
      </c>
      <c r="P37" s="1">
        <v>12</v>
      </c>
      <c r="Q37" s="1">
        <v>71</v>
      </c>
      <c r="R37" s="1">
        <v>0.22500000000000001</v>
      </c>
      <c r="S37" s="1">
        <v>1.19</v>
      </c>
      <c r="T37" s="1">
        <v>258</v>
      </c>
      <c r="V37">
        <f t="shared" si="4"/>
        <v>21</v>
      </c>
      <c r="W37">
        <v>17.66</v>
      </c>
      <c r="X37" s="72">
        <f t="shared" si="5"/>
        <v>1.189127972819932</v>
      </c>
      <c r="Y37" s="1"/>
    </row>
    <row r="38" spans="1:25" x14ac:dyDescent="0.25">
      <c r="A38" t="s">
        <v>449</v>
      </c>
      <c r="B38" t="s">
        <v>456</v>
      </c>
      <c r="C38" t="s">
        <v>437</v>
      </c>
      <c r="D38" s="1">
        <v>0</v>
      </c>
      <c r="E38" s="1">
        <v>3</v>
      </c>
      <c r="F38" s="1">
        <v>0</v>
      </c>
      <c r="G38" s="1">
        <v>0</v>
      </c>
      <c r="H38" s="30">
        <v>3.33</v>
      </c>
      <c r="J38" s="1">
        <v>2</v>
      </c>
      <c r="K38" s="1">
        <v>1</v>
      </c>
      <c r="L38" s="1">
        <v>0</v>
      </c>
      <c r="M38" s="1">
        <v>0</v>
      </c>
      <c r="N38" s="1">
        <v>1</v>
      </c>
      <c r="O38" s="1">
        <v>2</v>
      </c>
      <c r="P38" s="1">
        <v>1</v>
      </c>
      <c r="Q38" s="1">
        <v>11</v>
      </c>
      <c r="R38" s="1">
        <v>0.182</v>
      </c>
      <c r="S38" s="1">
        <v>0.9</v>
      </c>
      <c r="T38" s="1">
        <v>43</v>
      </c>
      <c r="V38">
        <f t="shared" si="4"/>
        <v>3</v>
      </c>
      <c r="W38">
        <v>3.33</v>
      </c>
      <c r="X38" s="72">
        <f t="shared" si="5"/>
        <v>0.90090090090090091</v>
      </c>
      <c r="Y38" s="1"/>
    </row>
    <row r="39" spans="1:25" x14ac:dyDescent="0.25">
      <c r="A39" t="s">
        <v>450</v>
      </c>
      <c r="B39" t="s">
        <v>174</v>
      </c>
      <c r="C39" t="s">
        <v>438</v>
      </c>
      <c r="D39" s="1">
        <v>0</v>
      </c>
      <c r="E39" s="1">
        <v>2</v>
      </c>
      <c r="F39" s="1">
        <v>0</v>
      </c>
      <c r="G39" s="1">
        <v>0</v>
      </c>
      <c r="H39" s="30">
        <v>7.33</v>
      </c>
      <c r="J39" s="1">
        <v>9</v>
      </c>
      <c r="K39" s="1">
        <v>5</v>
      </c>
      <c r="L39" s="1">
        <v>4</v>
      </c>
      <c r="M39" s="1">
        <v>3.82</v>
      </c>
      <c r="N39" s="1">
        <v>4</v>
      </c>
      <c r="O39" s="1">
        <v>2</v>
      </c>
      <c r="P39" s="1">
        <v>5</v>
      </c>
      <c r="Q39" s="1">
        <v>28</v>
      </c>
      <c r="R39" s="1">
        <v>0.32100000000000001</v>
      </c>
      <c r="S39" s="1">
        <v>1.77</v>
      </c>
      <c r="T39" s="1">
        <v>134</v>
      </c>
      <c r="V39">
        <f t="shared" si="4"/>
        <v>13</v>
      </c>
      <c r="W39">
        <v>7.33</v>
      </c>
      <c r="X39" s="72">
        <f t="shared" si="5"/>
        <v>1.7735334242837653</v>
      </c>
      <c r="Y39" s="1"/>
    </row>
    <row r="40" spans="1:25" x14ac:dyDescent="0.25">
      <c r="C40" s="4" t="s">
        <v>110</v>
      </c>
      <c r="D40" s="12">
        <f>SUM(D29:D39)</f>
        <v>20</v>
      </c>
      <c r="E40" s="12">
        <f t="shared" ref="E40:G40" si="6">SUM(E29:E39)</f>
        <v>41</v>
      </c>
      <c r="F40" s="12">
        <f t="shared" si="6"/>
        <v>11</v>
      </c>
      <c r="G40" s="12">
        <f t="shared" si="6"/>
        <v>9</v>
      </c>
      <c r="H40" s="100">
        <f>SUM(H29:H39)</f>
        <v>127.94999999999997</v>
      </c>
      <c r="J40" s="12">
        <f>SUM(J29:J39)</f>
        <v>112</v>
      </c>
      <c r="K40" s="12">
        <f>SUM(K29:K39)</f>
        <v>74</v>
      </c>
      <c r="L40" s="12">
        <f>SUM(L29:L39)</f>
        <v>56</v>
      </c>
      <c r="M40" s="12">
        <v>3.06</v>
      </c>
      <c r="N40" s="12">
        <f>SUM(N29:N39)</f>
        <v>61</v>
      </c>
      <c r="O40" s="12">
        <f>SUM(O29:O39)</f>
        <v>26</v>
      </c>
      <c r="P40" s="12">
        <f>SUM(P29:P39)</f>
        <v>82</v>
      </c>
      <c r="Q40" s="12">
        <f t="shared" ref="Q40" si="7">SUM(Q29:Q39)</f>
        <v>473</v>
      </c>
      <c r="R40" s="12">
        <v>0.23699999999999999</v>
      </c>
      <c r="S40" s="12">
        <v>1.35</v>
      </c>
      <c r="T40" s="12">
        <f t="shared" ref="T40" si="8">SUM(T29:T39)</f>
        <v>2033</v>
      </c>
      <c r="V40">
        <f t="shared" si="4"/>
        <v>173</v>
      </c>
      <c r="W40">
        <f>SUM(W29:W39)</f>
        <v>127.94999999999997</v>
      </c>
      <c r="X40" s="72">
        <f t="shared" si="5"/>
        <v>1.3520906604142247</v>
      </c>
      <c r="Y40" s="20">
        <f>K40/($F$40+$G$40)</f>
        <v>3.7</v>
      </c>
    </row>
    <row r="42" spans="1:25" ht="45.75" x14ac:dyDescent="0.3">
      <c r="A42" s="5" t="s">
        <v>83</v>
      </c>
      <c r="D42" s="12" t="s">
        <v>84</v>
      </c>
      <c r="E42" s="12" t="s">
        <v>85</v>
      </c>
      <c r="F42" s="12" t="s">
        <v>86</v>
      </c>
      <c r="G42" s="12" t="s">
        <v>195</v>
      </c>
      <c r="H42" s="12" t="s">
        <v>196</v>
      </c>
      <c r="I42" s="12" t="s">
        <v>89</v>
      </c>
      <c r="J42" s="12" t="s">
        <v>60</v>
      </c>
      <c r="K42" s="70" t="s">
        <v>90</v>
      </c>
    </row>
    <row r="43" spans="1:25" x14ac:dyDescent="0.25">
      <c r="A43" t="s">
        <v>393</v>
      </c>
      <c r="B43" t="s">
        <v>394</v>
      </c>
      <c r="C43" t="s">
        <v>411</v>
      </c>
      <c r="D43" s="1">
        <v>33</v>
      </c>
      <c r="E43" s="1">
        <v>37</v>
      </c>
      <c r="F43" s="1">
        <v>5</v>
      </c>
      <c r="G43" s="1">
        <v>75</v>
      </c>
      <c r="H43" s="1">
        <v>0.93300000000000005</v>
      </c>
      <c r="I43" s="1">
        <v>0</v>
      </c>
      <c r="J43" s="1">
        <v>0</v>
      </c>
      <c r="K43" s="27"/>
    </row>
    <row r="44" spans="1:25" x14ac:dyDescent="0.25">
      <c r="A44" t="s">
        <v>16</v>
      </c>
      <c r="B44" t="s">
        <v>386</v>
      </c>
      <c r="C44" t="s">
        <v>406</v>
      </c>
      <c r="D44" s="1">
        <v>27</v>
      </c>
      <c r="E44" s="1">
        <v>12</v>
      </c>
      <c r="F44" s="1">
        <v>5</v>
      </c>
      <c r="G44" s="1">
        <v>44</v>
      </c>
      <c r="H44" s="1">
        <v>0.88600000000000001</v>
      </c>
      <c r="I44" s="1">
        <v>0</v>
      </c>
      <c r="J44" s="1">
        <v>0</v>
      </c>
      <c r="K44" s="27"/>
    </row>
    <row r="45" spans="1:25" x14ac:dyDescent="0.25">
      <c r="A45" t="s">
        <v>439</v>
      </c>
      <c r="B45" t="s">
        <v>451</v>
      </c>
      <c r="C45" t="s">
        <v>427</v>
      </c>
      <c r="D45" s="1">
        <v>0</v>
      </c>
      <c r="E45" s="1">
        <v>9</v>
      </c>
      <c r="F45" s="1">
        <v>0</v>
      </c>
      <c r="G45" s="1">
        <v>9</v>
      </c>
      <c r="H45" s="1">
        <v>1</v>
      </c>
      <c r="I45" s="1">
        <v>0</v>
      </c>
      <c r="J45" s="1">
        <v>4</v>
      </c>
      <c r="K45" s="9">
        <f>(I45/(I45+J45))</f>
        <v>0</v>
      </c>
    </row>
    <row r="46" spans="1:25" x14ac:dyDescent="0.25">
      <c r="A46" t="s">
        <v>440</v>
      </c>
      <c r="B46" t="s">
        <v>34</v>
      </c>
      <c r="C46" t="s">
        <v>428</v>
      </c>
      <c r="D46" s="1">
        <v>1</v>
      </c>
      <c r="E46" s="1">
        <v>21</v>
      </c>
      <c r="F46" s="1">
        <v>2</v>
      </c>
      <c r="G46" s="1">
        <v>24</v>
      </c>
      <c r="H46" s="1">
        <v>0.91700000000000004</v>
      </c>
      <c r="I46" s="1">
        <v>0</v>
      </c>
      <c r="J46" s="1">
        <v>0</v>
      </c>
      <c r="K46" s="9"/>
    </row>
    <row r="47" spans="1:25" x14ac:dyDescent="0.25">
      <c r="A47" t="s">
        <v>389</v>
      </c>
      <c r="B47" t="s">
        <v>390</v>
      </c>
      <c r="C47" t="s">
        <v>408</v>
      </c>
      <c r="D47" s="1">
        <v>5</v>
      </c>
      <c r="E47" s="1">
        <v>17</v>
      </c>
      <c r="F47" s="1">
        <v>4</v>
      </c>
      <c r="G47" s="1">
        <v>26</v>
      </c>
      <c r="H47" s="1">
        <v>0.84599999999999997</v>
      </c>
      <c r="I47" s="1">
        <v>0</v>
      </c>
      <c r="J47" s="1">
        <v>0</v>
      </c>
      <c r="K47" s="9"/>
    </row>
    <row r="48" spans="1:25" x14ac:dyDescent="0.25">
      <c r="A48" t="s">
        <v>115</v>
      </c>
      <c r="B48" t="s">
        <v>400</v>
      </c>
      <c r="C48" t="s">
        <v>415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9"/>
    </row>
    <row r="49" spans="1:11" x14ac:dyDescent="0.25">
      <c r="A49" t="s">
        <v>441</v>
      </c>
      <c r="B49" t="s">
        <v>34</v>
      </c>
      <c r="C49" t="s">
        <v>429</v>
      </c>
      <c r="D49" s="1">
        <v>0</v>
      </c>
      <c r="E49" s="1">
        <v>1</v>
      </c>
      <c r="F49" s="1">
        <v>0</v>
      </c>
      <c r="G49" s="1">
        <v>1</v>
      </c>
      <c r="H49" s="1">
        <v>1</v>
      </c>
      <c r="I49" s="1">
        <v>0</v>
      </c>
      <c r="J49" s="1">
        <v>0</v>
      </c>
      <c r="K49" s="9"/>
    </row>
    <row r="50" spans="1:11" x14ac:dyDescent="0.25">
      <c r="A50" t="s">
        <v>442</v>
      </c>
      <c r="B50" t="s">
        <v>40</v>
      </c>
      <c r="C50" t="s">
        <v>430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9"/>
    </row>
    <row r="51" spans="1:11" x14ac:dyDescent="0.25">
      <c r="A51" t="s">
        <v>387</v>
      </c>
      <c r="B51" t="s">
        <v>388</v>
      </c>
      <c r="C51" t="s">
        <v>407</v>
      </c>
      <c r="D51" s="1">
        <v>52</v>
      </c>
      <c r="E51" s="1">
        <v>28</v>
      </c>
      <c r="F51" s="1">
        <v>4</v>
      </c>
      <c r="G51" s="1">
        <v>84</v>
      </c>
      <c r="H51" s="1">
        <v>0.95199999999999996</v>
      </c>
      <c r="I51" s="1">
        <v>0</v>
      </c>
      <c r="J51" s="1">
        <v>0</v>
      </c>
      <c r="K51" s="9"/>
    </row>
    <row r="52" spans="1:11" x14ac:dyDescent="0.25">
      <c r="A52" t="s">
        <v>443</v>
      </c>
      <c r="B52" t="s">
        <v>14</v>
      </c>
      <c r="C52" t="s">
        <v>431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9"/>
    </row>
    <row r="53" spans="1:11" x14ac:dyDescent="0.25">
      <c r="A53" t="s">
        <v>401</v>
      </c>
      <c r="B53" t="s">
        <v>402</v>
      </c>
      <c r="C53" t="s">
        <v>416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9"/>
    </row>
    <row r="54" spans="1:11" x14ac:dyDescent="0.25">
      <c r="A54" t="s">
        <v>371</v>
      </c>
      <c r="B54" t="s">
        <v>372</v>
      </c>
      <c r="C54" t="s">
        <v>382</v>
      </c>
      <c r="D54" s="1">
        <v>2</v>
      </c>
      <c r="E54" s="1">
        <v>1</v>
      </c>
      <c r="F54" s="1">
        <v>0</v>
      </c>
      <c r="G54" s="1">
        <v>3</v>
      </c>
      <c r="H54" s="1">
        <v>1</v>
      </c>
      <c r="I54" s="1">
        <v>0</v>
      </c>
      <c r="J54" s="1">
        <v>0</v>
      </c>
      <c r="K54" s="9"/>
    </row>
    <row r="55" spans="1:11" x14ac:dyDescent="0.25">
      <c r="A55" t="s">
        <v>404</v>
      </c>
      <c r="B55" t="s">
        <v>32</v>
      </c>
      <c r="C55" t="s">
        <v>418</v>
      </c>
      <c r="D55" s="1">
        <v>8</v>
      </c>
      <c r="E55" s="1">
        <v>84</v>
      </c>
      <c r="F55" s="1">
        <v>3</v>
      </c>
      <c r="G55" s="1">
        <v>95</v>
      </c>
      <c r="H55" s="1">
        <v>0.96799999999999997</v>
      </c>
      <c r="I55" s="1">
        <v>0</v>
      </c>
      <c r="J55" s="1">
        <v>0</v>
      </c>
      <c r="K55" s="9"/>
    </row>
    <row r="56" spans="1:11" x14ac:dyDescent="0.25">
      <c r="A56" t="s">
        <v>3</v>
      </c>
      <c r="B56" t="s">
        <v>391</v>
      </c>
      <c r="C56" t="s">
        <v>409</v>
      </c>
      <c r="D56" s="1">
        <v>0</v>
      </c>
      <c r="E56" s="1">
        <v>10</v>
      </c>
      <c r="F56" s="1">
        <v>1</v>
      </c>
      <c r="G56" s="1">
        <v>11</v>
      </c>
      <c r="H56" s="1">
        <v>0.90900000000000003</v>
      </c>
      <c r="I56" s="1">
        <v>0</v>
      </c>
      <c r="J56" s="1">
        <v>0</v>
      </c>
      <c r="K56" s="9"/>
    </row>
    <row r="57" spans="1:11" x14ac:dyDescent="0.25">
      <c r="A57" t="s">
        <v>444</v>
      </c>
      <c r="B57" t="s">
        <v>452</v>
      </c>
      <c r="C57" t="s">
        <v>432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9"/>
    </row>
    <row r="58" spans="1:11" x14ac:dyDescent="0.25">
      <c r="A58" t="s">
        <v>397</v>
      </c>
      <c r="B58" t="s">
        <v>368</v>
      </c>
      <c r="C58" t="s">
        <v>413</v>
      </c>
      <c r="D58" s="1">
        <v>5</v>
      </c>
      <c r="E58" s="1">
        <v>20</v>
      </c>
      <c r="F58" s="1">
        <v>1</v>
      </c>
      <c r="G58" s="1">
        <v>26</v>
      </c>
      <c r="H58" s="1">
        <v>0.96199999999999997</v>
      </c>
      <c r="I58" s="1">
        <v>0</v>
      </c>
      <c r="J58" s="1">
        <v>0</v>
      </c>
      <c r="K58" s="9"/>
    </row>
    <row r="59" spans="1:11" x14ac:dyDescent="0.25">
      <c r="A59" t="s">
        <v>445</v>
      </c>
      <c r="B59" t="s">
        <v>453</v>
      </c>
      <c r="C59" t="s">
        <v>433</v>
      </c>
      <c r="D59" s="1">
        <v>1</v>
      </c>
      <c r="E59" s="1">
        <v>3</v>
      </c>
      <c r="F59" s="1">
        <v>1</v>
      </c>
      <c r="G59" s="1">
        <v>5</v>
      </c>
      <c r="H59" s="1">
        <v>0.8</v>
      </c>
      <c r="I59" s="1">
        <v>0</v>
      </c>
      <c r="J59" s="1">
        <v>0</v>
      </c>
      <c r="K59" s="9"/>
    </row>
    <row r="60" spans="1:11" x14ac:dyDescent="0.25">
      <c r="A60" t="s">
        <v>446</v>
      </c>
      <c r="B60" t="s">
        <v>454</v>
      </c>
      <c r="C60" t="s">
        <v>434</v>
      </c>
      <c r="D60" s="1">
        <v>3</v>
      </c>
      <c r="E60" s="1">
        <v>1</v>
      </c>
      <c r="F60" s="1">
        <v>0</v>
      </c>
      <c r="G60" s="1">
        <v>4</v>
      </c>
      <c r="H60" s="1">
        <v>1</v>
      </c>
      <c r="I60" s="1">
        <v>0</v>
      </c>
      <c r="J60" s="1">
        <v>0</v>
      </c>
      <c r="K60" s="9"/>
    </row>
    <row r="61" spans="1:11" x14ac:dyDescent="0.25">
      <c r="A61" t="s">
        <v>117</v>
      </c>
      <c r="B61" t="s">
        <v>392</v>
      </c>
      <c r="C61" t="s">
        <v>410</v>
      </c>
      <c r="D61" s="1">
        <v>2</v>
      </c>
      <c r="E61" s="1">
        <v>28</v>
      </c>
      <c r="F61" s="1">
        <v>2</v>
      </c>
      <c r="G61" s="1">
        <v>32</v>
      </c>
      <c r="H61" s="1">
        <v>0.93799999999999994</v>
      </c>
      <c r="I61" s="1">
        <v>0</v>
      </c>
      <c r="J61" s="1">
        <v>0</v>
      </c>
      <c r="K61" s="9"/>
    </row>
    <row r="62" spans="1:11" x14ac:dyDescent="0.25">
      <c r="A62" t="s">
        <v>447</v>
      </c>
      <c r="B62" t="s">
        <v>27</v>
      </c>
      <c r="C62" t="s">
        <v>435</v>
      </c>
      <c r="D62" s="1">
        <v>14</v>
      </c>
      <c r="E62" s="1">
        <v>72</v>
      </c>
      <c r="F62" s="1">
        <v>3</v>
      </c>
      <c r="G62" s="1">
        <v>89</v>
      </c>
      <c r="H62" s="1">
        <v>0.96599999999999997</v>
      </c>
      <c r="I62" s="1">
        <v>4</v>
      </c>
      <c r="J62" s="1">
        <v>19</v>
      </c>
      <c r="K62" s="9">
        <f t="shared" ref="K62:K66" si="9">(I62/(I62+J62))</f>
        <v>0.17391304347826086</v>
      </c>
    </row>
    <row r="63" spans="1:11" x14ac:dyDescent="0.25">
      <c r="A63" t="s">
        <v>448</v>
      </c>
      <c r="B63" t="s">
        <v>455</v>
      </c>
      <c r="C63" t="s">
        <v>436</v>
      </c>
      <c r="D63" s="1">
        <v>4</v>
      </c>
      <c r="E63" s="1">
        <v>21</v>
      </c>
      <c r="F63" s="1">
        <v>2</v>
      </c>
      <c r="G63" s="1">
        <v>27</v>
      </c>
      <c r="H63" s="1">
        <v>0.92600000000000005</v>
      </c>
      <c r="I63" s="1">
        <v>0</v>
      </c>
      <c r="J63" s="1">
        <v>0</v>
      </c>
      <c r="K63" s="9"/>
    </row>
    <row r="64" spans="1:11" x14ac:dyDescent="0.25">
      <c r="A64" t="s">
        <v>449</v>
      </c>
      <c r="B64" t="s">
        <v>456</v>
      </c>
      <c r="C64" t="s">
        <v>437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9"/>
    </row>
    <row r="65" spans="1:11" x14ac:dyDescent="0.25">
      <c r="A65" t="s">
        <v>450</v>
      </c>
      <c r="B65" t="s">
        <v>174</v>
      </c>
      <c r="C65" t="s">
        <v>438</v>
      </c>
      <c r="D65" s="1">
        <v>3</v>
      </c>
      <c r="E65" s="1">
        <v>3</v>
      </c>
      <c r="F65" s="1">
        <v>2</v>
      </c>
      <c r="G65" s="1">
        <v>8</v>
      </c>
      <c r="H65" s="1">
        <v>0.75</v>
      </c>
      <c r="I65" s="1">
        <v>0</v>
      </c>
      <c r="J65" s="1">
        <v>0</v>
      </c>
      <c r="K65" s="9"/>
    </row>
    <row r="66" spans="1:11" x14ac:dyDescent="0.25">
      <c r="C66" s="4" t="s">
        <v>110</v>
      </c>
      <c r="D66" s="12">
        <f>SUM(D43:D65)</f>
        <v>160</v>
      </c>
      <c r="E66" s="12">
        <f t="shared" ref="E66:G66" si="10">SUM(E43:E65)</f>
        <v>368</v>
      </c>
      <c r="F66" s="12">
        <f t="shared" si="10"/>
        <v>35</v>
      </c>
      <c r="G66" s="12">
        <f t="shared" si="10"/>
        <v>563</v>
      </c>
      <c r="H66" s="12">
        <v>0.93799999999999994</v>
      </c>
      <c r="I66" s="12">
        <f>SUM(I43:I65)</f>
        <v>4</v>
      </c>
      <c r="J66" s="12">
        <f>SUM(J43:J65)</f>
        <v>23</v>
      </c>
      <c r="K66" s="10">
        <f t="shared" si="9"/>
        <v>0.14814814814814814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Hitting Historical Pivot</vt:lpstr>
      <vt:lpstr>Pitching Historical Pivot</vt:lpstr>
      <vt:lpstr>Fielding Historical Pivot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hitting pivot</vt:lpstr>
      <vt:lpstr>hitting names</vt:lpstr>
      <vt:lpstr>pitching names</vt:lpstr>
      <vt:lpstr>fielding names</vt:lpstr>
      <vt:lpstr>data - hitting historical</vt:lpstr>
      <vt:lpstr>data - pitching historical</vt:lpstr>
      <vt:lpstr>data - fielding historical</vt:lpstr>
      <vt:lpstr>Hitting Historical</vt:lpstr>
      <vt:lpstr>&lt;&lt;hitting---pitching&gt;&gt;</vt:lpstr>
      <vt:lpstr>Pitching Historical</vt:lpstr>
      <vt:lpstr>&lt;&lt;pitching---fielding&gt;&gt;</vt:lpstr>
      <vt:lpstr>Fielding Historical</vt:lpstr>
      <vt:lpstr>&lt;&lt;fielding---data&gt;&gt;&gt;</vt:lpstr>
      <vt:lpstr>'2016'!Print_Area</vt:lpstr>
      <vt:lpstr>'2017'!Print_Area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Mitchell</dc:creator>
  <cp:lastModifiedBy>Brian Mitchell</cp:lastModifiedBy>
  <cp:lastPrinted>2018-08-07T17:39:23Z</cp:lastPrinted>
  <dcterms:created xsi:type="dcterms:W3CDTF">2017-08-10T15:39:10Z</dcterms:created>
  <dcterms:modified xsi:type="dcterms:W3CDTF">2025-12-08T16:55:57Z</dcterms:modified>
</cp:coreProperties>
</file>